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0" windowWidth="15270" windowHeight="9585"/>
  </bookViews>
  <sheets>
    <sheet name="matriculas" sheetId="1" r:id="rId1"/>
    <sheet name="ips" sheetId="3" r:id="rId2"/>
    <sheet name="cooperativa" sheetId="15" r:id="rId3"/>
    <sheet name="cootrafa" sheetId="14" r:id="rId4"/>
    <sheet name="excursiones" sheetId="12" r:id="rId5"/>
    <sheet name="almacen mirador" sheetId="13" r:id="rId6"/>
  </sheets>
  <calcPr calcId="145621"/>
</workbook>
</file>

<file path=xl/calcChain.xml><?xml version="1.0" encoding="utf-8"?>
<calcChain xmlns="http://schemas.openxmlformats.org/spreadsheetml/2006/main">
  <c r="E3" i="13" l="1"/>
  <c r="E4" i="13"/>
  <c r="E5" i="13"/>
  <c r="E6" i="13"/>
  <c r="E7" i="13"/>
  <c r="E8" i="13"/>
  <c r="E9" i="13"/>
  <c r="E10" i="13"/>
  <c r="E11" i="13"/>
  <c r="E12" i="13"/>
</calcChain>
</file>

<file path=xl/sharedStrings.xml><?xml version="1.0" encoding="utf-8"?>
<sst xmlns="http://schemas.openxmlformats.org/spreadsheetml/2006/main" count="320" uniqueCount="268">
  <si>
    <t>PLANILLA DE MATRICULAS</t>
  </si>
  <si>
    <t xml:space="preserve"> </t>
  </si>
  <si>
    <t>CUOTAS</t>
  </si>
  <si>
    <t>CODIGO</t>
  </si>
  <si>
    <t>NOMBRE DEL ESTUDIANTE</t>
  </si>
  <si>
    <t>PROGRAMA</t>
  </si>
  <si>
    <t>FACULTAD</t>
  </si>
  <si>
    <t>PREMATRICULA</t>
  </si>
  <si>
    <t>SALDO PENDIENTE</t>
  </si>
  <si>
    <t>VALOR SEMESTRE</t>
  </si>
  <si>
    <t>TOTAL</t>
  </si>
  <si>
    <t>Octavio Pavas</t>
  </si>
  <si>
    <t>Mecanica</t>
  </si>
  <si>
    <t>Informatica</t>
  </si>
  <si>
    <t>Financiera</t>
  </si>
  <si>
    <t>Ambiental</t>
  </si>
  <si>
    <t>Quimica</t>
  </si>
  <si>
    <t>Contable</t>
  </si>
  <si>
    <t>Industrial</t>
  </si>
  <si>
    <t>Agropecuaria</t>
  </si>
  <si>
    <t>Electronica</t>
  </si>
  <si>
    <t>Aeroportuaria</t>
  </si>
  <si>
    <t>Administrativa</t>
  </si>
  <si>
    <t>Sistemas</t>
  </si>
  <si>
    <t>Administracion</t>
  </si>
  <si>
    <t>CEDULA</t>
  </si>
  <si>
    <t>NOMBRE</t>
  </si>
  <si>
    <t>APELLIDOS</t>
  </si>
  <si>
    <t>EDAD</t>
  </si>
  <si>
    <t>EPS</t>
  </si>
  <si>
    <t>SEXO</t>
  </si>
  <si>
    <t>BONO</t>
  </si>
  <si>
    <t>TIPO AFILIACION</t>
  </si>
  <si>
    <t>MEDICO ORDENO EXAMEN</t>
  </si>
  <si>
    <t>TIPO DE EXAMEN</t>
  </si>
  <si>
    <t>VALOR EXAMEN</t>
  </si>
  <si>
    <t>DESCUENTO</t>
  </si>
  <si>
    <t>TOTAL A PAGAR</t>
  </si>
  <si>
    <r>
      <t xml:space="preserve">             </t>
    </r>
    <r>
      <rPr>
        <b/>
        <sz val="11"/>
        <color theme="1"/>
        <rFont val="Calibri"/>
        <family val="2"/>
        <scheme val="minor"/>
      </rPr>
      <t>DATOS DEL PACIENTE</t>
    </r>
  </si>
  <si>
    <t xml:space="preserve">         DATOS EPS</t>
  </si>
  <si>
    <t xml:space="preserve">    DATOS BASICOS EXAMEN</t>
  </si>
  <si>
    <t xml:space="preserve">Patricia </t>
  </si>
  <si>
    <t xml:space="preserve">Rosa </t>
  </si>
  <si>
    <t xml:space="preserve">Anselmo </t>
  </si>
  <si>
    <t>Pavas Salazar</t>
  </si>
  <si>
    <t xml:space="preserve"> Saraz Pardo</t>
  </si>
  <si>
    <t>Vargas Lleras</t>
  </si>
  <si>
    <t>Zapata Puerta</t>
  </si>
  <si>
    <t>Fano Mendoza</t>
  </si>
  <si>
    <t>Ruda Perez</t>
  </si>
  <si>
    <t>F</t>
  </si>
  <si>
    <t>M</t>
  </si>
  <si>
    <t>Susalud</t>
  </si>
  <si>
    <t>ISS</t>
  </si>
  <si>
    <t>Cafesalud</t>
  </si>
  <si>
    <t>Juan Calle</t>
  </si>
  <si>
    <t>Constanza Perez</t>
  </si>
  <si>
    <t>Pedro Ardila</t>
  </si>
  <si>
    <t>Serologia</t>
  </si>
  <si>
    <t>Orina</t>
  </si>
  <si>
    <t>Radiologia</t>
  </si>
  <si>
    <t>Citologia</t>
  </si>
  <si>
    <t>HOSPITAL GENERAL</t>
  </si>
  <si>
    <t>CODIGO DEL SOCIO</t>
  </si>
  <si>
    <t>NOMBRE DEL SOCIO</t>
  </si>
  <si>
    <t>VALOR PRÉSTAMO</t>
  </si>
  <si>
    <t>TOTAL ABONOS</t>
  </si>
  <si>
    <t>SALDO PARCIAL</t>
  </si>
  <si>
    <t>SALDO ACTUAL</t>
  </si>
  <si>
    <t>RESULTADOS</t>
  </si>
  <si>
    <t>DEPARTAMENTO DE CARTERA LISTADO DE ASOCIADOS</t>
  </si>
  <si>
    <t>PORCENTAJES ABONADOS</t>
  </si>
  <si>
    <t>INT.ACUM.</t>
  </si>
  <si>
    <t>NOMBRE TURISTA</t>
  </si>
  <si>
    <t>NÚMERO ACOMPAÑANTES</t>
  </si>
  <si>
    <t>TIPO CLASE</t>
  </si>
  <si>
    <t>LUGAR DESTINO</t>
  </si>
  <si>
    <t>FECHA DE SALIDA</t>
  </si>
  <si>
    <t>VALOR EXCURSIÓN</t>
  </si>
  <si>
    <t>VALOR ADICIONAL</t>
  </si>
  <si>
    <t>Nro DIAS</t>
  </si>
  <si>
    <t>FECHA DE REGRESO</t>
  </si>
  <si>
    <t>DIAS ADICIONALES</t>
  </si>
  <si>
    <t>RECARGO</t>
  </si>
  <si>
    <t>VALOR IMPUESTO</t>
  </si>
  <si>
    <t>VALOR DESCUENTO</t>
  </si>
  <si>
    <t>TOTAL VIAJE</t>
  </si>
  <si>
    <t>Vacaciones</t>
  </si>
  <si>
    <t>Angostura</t>
  </si>
  <si>
    <t>Negocio</t>
  </si>
  <si>
    <t>Cali</t>
  </si>
  <si>
    <t>Trabajo</t>
  </si>
  <si>
    <t>Barranquilla</t>
  </si>
  <si>
    <t>Otro</t>
  </si>
  <si>
    <t>Bogotá</t>
  </si>
  <si>
    <t>Conferencia</t>
  </si>
  <si>
    <t>Sta Marta</t>
  </si>
  <si>
    <t>B/manga</t>
  </si>
  <si>
    <t>Santafe</t>
  </si>
  <si>
    <t>Capacitación</t>
  </si>
  <si>
    <t>Estudio</t>
  </si>
  <si>
    <t>Pasto</t>
  </si>
  <si>
    <t>Nro de turistas</t>
  </si>
  <si>
    <t>Nro de acompañantes</t>
  </si>
  <si>
    <t>Nro de personas cuyo destino es Cali</t>
  </si>
  <si>
    <t>Suma del valor impuesto</t>
  </si>
  <si>
    <t>Nro de personas con derecho a todo</t>
  </si>
  <si>
    <t>Suma entre valor excursion y valor adicional</t>
  </si>
  <si>
    <t>COOTRAFA</t>
  </si>
  <si>
    <t>VALOR PRESTAMO</t>
  </si>
  <si>
    <t>VALOR CUOTA</t>
  </si>
  <si>
    <t>VALOR SEGURO</t>
  </si>
  <si>
    <t>Nro PERSONAS</t>
  </si>
  <si>
    <t>SUBSIDIO FUNERALES</t>
  </si>
  <si>
    <t>PAGO MENSUAL</t>
  </si>
  <si>
    <t>FECHA DE CORTE</t>
  </si>
  <si>
    <t>FECHA DE PAGO</t>
  </si>
  <si>
    <t>DIAS ATRASO</t>
  </si>
  <si>
    <t>TOTAL INTERES</t>
  </si>
  <si>
    <t>TOTAL PAGADO</t>
  </si>
  <si>
    <t>OBSERVACION</t>
  </si>
  <si>
    <t>Felipe Callejas</t>
  </si>
  <si>
    <t xml:space="preserve">                                                                   COOPERATIVA</t>
  </si>
  <si>
    <t>TOTAL DE SALDO ACTUAL</t>
  </si>
  <si>
    <t>PROMEDIO DEL TOTAL ABONOS</t>
  </si>
  <si>
    <t>MAXIMO VALOR PRESTADO</t>
  </si>
  <si>
    <t>MINIMO VALOR PRESTADO</t>
  </si>
  <si>
    <t>CANTIDAD TOTAL DE SOCIOS</t>
  </si>
  <si>
    <t>Código del producto</t>
  </si>
  <si>
    <t>Nombre Producto</t>
  </si>
  <si>
    <t>Cantidad</t>
  </si>
  <si>
    <t>Valor Total</t>
  </si>
  <si>
    <t>% descuento</t>
  </si>
  <si>
    <t>Subtotal</t>
  </si>
  <si>
    <t>Iva</t>
  </si>
  <si>
    <t>Rete fuente</t>
  </si>
  <si>
    <t>Total</t>
  </si>
  <si>
    <t>Observación</t>
  </si>
  <si>
    <t>Camisas</t>
  </si>
  <si>
    <t>Pantalones</t>
  </si>
  <si>
    <t>Camisetas</t>
  </si>
  <si>
    <t>Zapatos</t>
  </si>
  <si>
    <t>Correas</t>
  </si>
  <si>
    <t>Pantaloneta</t>
  </si>
  <si>
    <t>Faldas</t>
  </si>
  <si>
    <t>Bolsos</t>
  </si>
  <si>
    <t>Blusas</t>
  </si>
  <si>
    <t>Chaquetas</t>
  </si>
  <si>
    <t>Total de productos</t>
  </si>
  <si>
    <t>Promedio del subtotal</t>
  </si>
  <si>
    <t>Máxima cantidad</t>
  </si>
  <si>
    <t>Menor cantidad</t>
  </si>
  <si>
    <t>Cantidad de productos con precio unitario menor a 75.000</t>
  </si>
  <si>
    <t>Suma total de impuestos</t>
  </si>
  <si>
    <t>Promedio de los precios</t>
  </si>
  <si>
    <r>
      <t>% descuento:</t>
    </r>
    <r>
      <rPr>
        <sz val="11"/>
        <color theme="1"/>
        <rFont val="Calibri"/>
        <family val="2"/>
        <scheme val="minor"/>
      </rPr>
      <t xml:space="preserve">  Si la cantidad está entre 5 y 10 unidades dar descuento del 2.2%, pero si está entre 11 y 15 dar de descuento el 2.4%</t>
    </r>
  </si>
  <si>
    <t>de lo contrario dar de descuento el 2.7% (estos porcentajes son sobre el valor total)</t>
  </si>
  <si>
    <r>
      <t>iva:</t>
    </r>
    <r>
      <rPr>
        <sz val="11"/>
        <color theme="1"/>
        <rFont val="Calibri"/>
        <family val="2"/>
        <scheme val="minor"/>
      </rPr>
      <t xml:space="preserve">  Será del 16% del subtotal</t>
    </r>
  </si>
  <si>
    <r>
      <t>Retefuente:</t>
    </r>
    <r>
      <rPr>
        <sz val="11"/>
        <color theme="1"/>
        <rFont val="Calibri"/>
        <family val="2"/>
        <scheme val="minor"/>
      </rPr>
      <t xml:space="preserve">  Será del 3.5% del subtotal si este es mayor o igual a 470.000 de lo contario no tiene retefuente</t>
    </r>
  </si>
  <si>
    <r>
      <t>Observación:</t>
    </r>
    <r>
      <rPr>
        <sz val="11"/>
        <color theme="1"/>
        <rFont val="Calibri"/>
        <family val="2"/>
        <scheme val="minor"/>
      </rPr>
      <t xml:space="preserve"> Si las cantidades es mayor o igual a 30, mostrar mensaje "Analizar", pero si las cantidades es mayor a 21 </t>
    </r>
  </si>
  <si>
    <t>mostrar mensaje "Regular", de lo contrario "mejorar estrategias"</t>
  </si>
  <si>
    <t>Vlr Excursión:  Será de 180.000 si el destino es Bogotá o B/manga, de 150.000 si es para Cali o Barranquilla o Pasto,</t>
  </si>
  <si>
    <t>de 125 000 si es para Angostura,  de lo contrario será de 100.000</t>
  </si>
  <si>
    <t>Nro Días:  Si la clase es vacaciones o trabajo y el destino es Angostura o B/manga, registrar 10, pero si es negociones</t>
  </si>
  <si>
    <t>o conferencia y va para Cali, Santafe o Sta marta, registrar 7 días de lo contrario registrar 5</t>
  </si>
  <si>
    <t>Vlr Adicional: si número de acompañantes es superior a 3 personas se pagará un recargo por persona de 8.500</t>
  </si>
  <si>
    <t>Dias adicionales:Es el número de días mas que se queda la persona con respecto a los dias contratados, la fecha de entrada y salida de los días contratados</t>
  </si>
  <si>
    <t>Recargo:  Será de 1500 diarios por acompañante incluyento el titular de los días adicionales</t>
  </si>
  <si>
    <t>Valor descuento:  Si tipo es vacaciones o negocio u otro y los dias del contrato son 7 o 10 y el valor excursión está entre 100.000 y 150.000 y los</t>
  </si>
  <si>
    <t>de lo contrario dar un descuento del 2% del valor excursión menos el 70% del recargo mas 300</t>
  </si>
  <si>
    <t>1.  El código, el nombre del estudiante, el programa, la faculta y el valor del semestre se digitan.</t>
  </si>
  <si>
    <t>2.  Prematricula es el 25% del valor del semestre</t>
  </si>
  <si>
    <t>3.  Las cuotas seran iguales al valor del saldo pendiente  por el % respectivo</t>
  </si>
  <si>
    <t>4.  El comprobante es igual a la suma del valor de las cuotas y su resultado debe ser igual al saldo pendiente</t>
  </si>
  <si>
    <t>1. Para los porcentajes abonados tenga en cuenta si debe utilizar referencia mixta o absoluta</t>
  </si>
  <si>
    <t xml:space="preserve">  a) 10% del Valor Préstamo</t>
  </si>
  <si>
    <t xml:space="preserve">  b) 15% del Valor Préstamo</t>
  </si>
  <si>
    <t xml:space="preserve">  c) 20% del Valor Préstamo</t>
  </si>
  <si>
    <t>2. Total Abonos: Será el resultado de los porcentajes abonados</t>
  </si>
  <si>
    <t>3. Saldo Parcial: Será el resultado entre Valor préstamo y Total Abonos</t>
  </si>
  <si>
    <t>4. Intereses Acumulados: Es el 4% del Saldo Parcial (recuerde utilizar referencia mixta o absoluta según la necesidad)</t>
  </si>
  <si>
    <t>5. Saldo Actual: Será el resultado entre Saldo Parcial e Intereses Acumulado</t>
  </si>
  <si>
    <t>6. Resultado: Si el Saldo Actual es diferente a cero, entonces "TODAVÍA DEBE", de lo contrario "ESTÁ A PAZ Y SALVO"</t>
  </si>
  <si>
    <t>Valor cuota sera a 12 sobre 1.000.000, a 18 sobre 2.000.000, a 24 sobre 3.000.000 de lo contrario sera 48.</t>
  </si>
  <si>
    <t>Valor seguro: Si el préstamo es mayor o igual a 1.120.000 su seguro es del 1% del valor del préstamo pero si el préstamo está entre 1.120.001 y 2.500.000 el seguro será</t>
  </si>
  <si>
    <t>del 1.5% de lo contrario del 2.1%</t>
  </si>
  <si>
    <t>Nro de personas: digitar la cantidad de personas.</t>
  </si>
  <si>
    <t xml:space="preserve">Subsidio funerales:  si el número de personas es hasta 3 pagará 5.000, pero si es hasta 7 pagará 6.500 de lo contrario pagará 10.000 </t>
  </si>
  <si>
    <t xml:space="preserve">Pago Mensual: la suma de valor cuota + valor seguro + subsidio funerales </t>
  </si>
  <si>
    <t>Dias de atraso: es la diferencia entre entre fecha de pago y la fecha de corte.</t>
  </si>
  <si>
    <t>Total interés:  Si dias de atraso es mayor o igual a 10 pagará interés del 5% sobre el valor de la cuota + 80% del seguro</t>
  </si>
  <si>
    <t>pero si los dias de atraso está entre 5 y 10 pagará interés del 4% sobre el valor cuota + 50% del seguro</t>
  </si>
  <si>
    <t xml:space="preserve">pero si es menor que 5 pagará el 3.2% de la cuota mas 35% del seguro. </t>
  </si>
  <si>
    <t>Total pagado:  pago mensual + total interés.</t>
  </si>
  <si>
    <t>Obsevación:  si el intres es igual a 0 visualizar un mensaje de Buen Cliente, de lo contrario cliente en observación.</t>
  </si>
  <si>
    <t>Cotizante</t>
  </si>
  <si>
    <t>Beneficiario</t>
  </si>
  <si>
    <t>Particular</t>
  </si>
  <si>
    <t>Marinella Velasquez</t>
  </si>
  <si>
    <t>Felipe Callejas Pavas</t>
  </si>
  <si>
    <t>Camilo Callejas Pavas</t>
  </si>
  <si>
    <t>Anselmo Callejas Pavas</t>
  </si>
  <si>
    <t>Margarita Arroyave</t>
  </si>
  <si>
    <t>Diego Leon Callejas</t>
  </si>
  <si>
    <t>Patricia Pavas Salazar</t>
  </si>
  <si>
    <t>Beatriz Elena Callejas</t>
  </si>
  <si>
    <t>Callejas Pavas</t>
  </si>
  <si>
    <t>Ernesto Augusto</t>
  </si>
  <si>
    <t>Callejas</t>
  </si>
  <si>
    <t>Marinella</t>
  </si>
  <si>
    <t>Velasquez</t>
  </si>
  <si>
    <t>Camilo</t>
  </si>
  <si>
    <t>Felipe</t>
  </si>
  <si>
    <t>Juan Esteban</t>
  </si>
  <si>
    <t>Beatriz Elena</t>
  </si>
  <si>
    <t>Margarita Maria</t>
  </si>
  <si>
    <t>Arroyave Mesa</t>
  </si>
  <si>
    <t>ERNESTO CALLEJAS</t>
  </si>
  <si>
    <t>ANSELMO CALLEJAS</t>
  </si>
  <si>
    <t>PATRICIA PAVAS</t>
  </si>
  <si>
    <t>MARINELLA VELASQUEZ</t>
  </si>
  <si>
    <t>INSTITUTO FERRINI SEDE CENTRO</t>
  </si>
  <si>
    <t>Ciencias</t>
  </si>
  <si>
    <t>Laboral</t>
  </si>
  <si>
    <t>Mercadeo</t>
  </si>
  <si>
    <t>ATEC</t>
  </si>
  <si>
    <r>
      <t>La EPS puede ser</t>
    </r>
    <r>
      <rPr>
        <sz val="12"/>
        <rFont val="Arial"/>
        <family val="2"/>
      </rPr>
      <t>: ISS, Cafesalud o Susalud.</t>
    </r>
  </si>
  <si>
    <r>
      <t>Tipo de afiliado puede ser</t>
    </r>
    <r>
      <rPr>
        <sz val="12"/>
        <rFont val="Arial"/>
        <family val="2"/>
      </rPr>
      <t>: Cotizante, Beneficiario, o particular</t>
    </r>
  </si>
  <si>
    <r>
      <t>Bono:</t>
    </r>
    <r>
      <rPr>
        <sz val="12"/>
        <rFont val="Arial"/>
        <family val="2"/>
      </rPr>
      <t xml:space="preserve"> será igual a 1500 si es ISS, si es Cafesalud será de 1300 de lo contrario será 1000.</t>
    </r>
  </si>
  <si>
    <r>
      <t>El tipo Examen son</t>
    </r>
    <r>
      <rPr>
        <sz val="12"/>
        <rFont val="Arial"/>
        <family val="2"/>
      </rPr>
      <t>: Serología, orina, radilogía y Citología.</t>
    </r>
  </si>
  <si>
    <r>
      <t>Valor examen</t>
    </r>
    <r>
      <rPr>
        <sz val="12"/>
        <rFont val="Arial"/>
        <family val="2"/>
      </rPr>
      <t>: Serología 5000, Orina 6000, radiología 10000 de lo contrario 4000.</t>
    </r>
  </si>
  <si>
    <r>
      <t>El descuento:</t>
    </r>
    <r>
      <rPr>
        <sz val="12"/>
        <rFont val="Arial"/>
        <family val="2"/>
      </rPr>
      <t xml:space="preserve"> sera igual al 10% si la edad está entre 1 a 20, es del 5% si la edad esta entre 21 a 40, de lo contrario será el 2%</t>
    </r>
  </si>
  <si>
    <r>
      <t>Total a pagar:</t>
    </r>
    <r>
      <rPr>
        <sz val="12"/>
        <rFont val="Arial"/>
        <family val="2"/>
      </rPr>
      <t xml:space="preserve"> es el resultado entre Bono + valor examen - descuento</t>
    </r>
  </si>
  <si>
    <t>BASE DE DATOS EXAMEN</t>
  </si>
  <si>
    <t>MARGARITA ARROYAVE</t>
  </si>
  <si>
    <t>FELIPE CALLEJAS</t>
  </si>
  <si>
    <t>CAMILO CALLEJAS</t>
  </si>
  <si>
    <t xml:space="preserve">REALIZADO POR: </t>
  </si>
  <si>
    <t xml:space="preserve">GRADO: </t>
  </si>
  <si>
    <t>Margarita Mesa</t>
  </si>
  <si>
    <t>Luz Patricia Pavas</t>
  </si>
  <si>
    <t>Sonia Osorio</t>
  </si>
  <si>
    <t>Anselmo Callejas</t>
  </si>
  <si>
    <t>Yesica Vásquez</t>
  </si>
  <si>
    <t>Laura Ibarra</t>
  </si>
  <si>
    <t>Camilo Callejas P</t>
  </si>
  <si>
    <t>Felipe Callejas P</t>
  </si>
  <si>
    <t>Beatriz Bustamante</t>
  </si>
  <si>
    <t>Ernesto Callejas O</t>
  </si>
  <si>
    <t>EXCURSIONES EL CONDOR</t>
  </si>
  <si>
    <r>
      <t>El Médico que ordenó el examen puede ser</t>
    </r>
    <r>
      <rPr>
        <sz val="12"/>
        <rFont val="Arial"/>
        <family val="2"/>
      </rPr>
      <t>: Juan Calle, Constanza Perez o Pedro Ardila.</t>
    </r>
  </si>
  <si>
    <t>Patricia Pavas</t>
  </si>
  <si>
    <t>Beatriz Callejas</t>
  </si>
  <si>
    <t>Camilo Callejas</t>
  </si>
  <si>
    <t>Ernesto Callejas</t>
  </si>
  <si>
    <t>Marinella Velásquez</t>
  </si>
  <si>
    <t>Angela Orozco</t>
  </si>
  <si>
    <t>Diego León Calle</t>
  </si>
  <si>
    <t>Valor Impuesto:  será del 16% aplicado al valor excursión mas vlr adicional mas el recargo</t>
  </si>
  <si>
    <t>OBSERVACIONES</t>
  </si>
  <si>
    <t>Observaciones:  Si el número de acompañantes es mayor a 7 sacar un mensaje que diga DERECHO A TODO de lo contrario NO TIENE DERECHO</t>
  </si>
  <si>
    <t>Es 4 o 7 calcular un descuento del 5% del valor excursión menos el 7% del 50% del valor del impuesto menos 200</t>
  </si>
  <si>
    <t>Total viaje: se debe calcular teniendo en cuenta el valor de la excursion, el valor adicional, recargo, valor impuesto y valor descuento</t>
  </si>
  <si>
    <t>Precio Unidad</t>
  </si>
  <si>
    <r>
      <rPr>
        <b/>
        <sz val="11"/>
        <color theme="1"/>
        <rFont val="Calibri"/>
        <family val="2"/>
        <scheme val="minor"/>
      </rPr>
      <t>Subtotal:</t>
    </r>
    <r>
      <rPr>
        <sz val="11"/>
        <color theme="1"/>
        <rFont val="Calibri"/>
        <family val="2"/>
        <scheme val="minor"/>
      </rPr>
      <t xml:space="preserve"> Es el valor total menos el descuento</t>
    </r>
  </si>
  <si>
    <t>Angela Maria Callejas</t>
  </si>
  <si>
    <t>Ernesto A. Callejas</t>
  </si>
  <si>
    <t>II SEMESTRE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</si>
</sst>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164" formatCode="_-* #,##0.00\ _€_-;\-* #,##0.00\ _€_-;_-* &quot;-&quot;??\ _€_-;_-@_-"/>
    <numFmt numFmtId="165" formatCode="0.0%"/>
    <numFmt numFmtId="166" formatCode="_(* #.;_(* \(#.;_(* &quot;-&quot;??_);_(@_ⴆ"/>
    <numFmt numFmtId="167" formatCode="_(&quot;$&quot;\ * #,##0_);_(&quot;$&quot;\ * \(#,##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Arial"/>
      <family val="2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6" fillId="0" borderId="12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3" xfId="0" applyBorder="1"/>
    <xf numFmtId="9" fontId="0" fillId="0" borderId="0" xfId="0" applyNumberFormat="1" applyBorder="1"/>
    <xf numFmtId="0" fontId="0" fillId="0" borderId="24" xfId="0" applyBorder="1"/>
    <xf numFmtId="0" fontId="5" fillId="0" borderId="24" xfId="0" applyFont="1" applyBorder="1"/>
    <xf numFmtId="9" fontId="0" fillId="0" borderId="23" xfId="0" applyNumberFormat="1" applyBorder="1"/>
    <xf numFmtId="9" fontId="0" fillId="0" borderId="24" xfId="0" applyNumberFormat="1" applyBorder="1"/>
    <xf numFmtId="9" fontId="0" fillId="0" borderId="14" xfId="0" applyNumberFormat="1" applyBorder="1"/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wrapText="1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25" xfId="0" applyBorder="1"/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/>
    <xf numFmtId="0" fontId="0" fillId="0" borderId="16" xfId="0" applyFill="1" applyBorder="1"/>
    <xf numFmtId="0" fontId="0" fillId="0" borderId="0" xfId="0" applyFill="1" applyBorder="1"/>
    <xf numFmtId="10" fontId="0" fillId="0" borderId="16" xfId="0" applyNumberFormat="1" applyBorder="1"/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Fill="1" applyBorder="1"/>
    <xf numFmtId="9" fontId="0" fillId="0" borderId="25" xfId="0" applyNumberFormat="1" applyBorder="1"/>
    <xf numFmtId="0" fontId="0" fillId="0" borderId="26" xfId="0" applyBorder="1"/>
    <xf numFmtId="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2" fillId="0" borderId="23" xfId="0" applyFont="1" applyBorder="1" applyAlignment="1">
      <alignment horizontal="center" vertical="center" wrapText="1"/>
    </xf>
    <xf numFmtId="0" fontId="0" fillId="0" borderId="27" xfId="0" applyBorder="1"/>
    <xf numFmtId="9" fontId="0" fillId="0" borderId="27" xfId="0" applyNumberFormat="1" applyBorder="1"/>
    <xf numFmtId="9" fontId="0" fillId="0" borderId="15" xfId="0" applyNumberFormat="1" applyBorder="1"/>
    <xf numFmtId="10" fontId="0" fillId="0" borderId="0" xfId="0" applyNumberFormat="1" applyBorder="1"/>
    <xf numFmtId="9" fontId="0" fillId="0" borderId="16" xfId="0" applyNumberForma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0" fillId="0" borderId="10" xfId="1" applyNumberFormat="1" applyFont="1" applyBorder="1"/>
    <xf numFmtId="0" fontId="0" fillId="0" borderId="29" xfId="0" applyBorder="1"/>
    <xf numFmtId="0" fontId="0" fillId="0" borderId="30" xfId="0" applyBorder="1"/>
    <xf numFmtId="0" fontId="10" fillId="0" borderId="0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30" xfId="0" applyFont="1" applyBorder="1"/>
    <xf numFmtId="0" fontId="10" fillId="0" borderId="29" xfId="0" applyFont="1" applyBorder="1"/>
    <xf numFmtId="0" fontId="10" fillId="0" borderId="8" xfId="0" applyFont="1" applyBorder="1"/>
    <xf numFmtId="0" fontId="0" fillId="0" borderId="26" xfId="0" applyBorder="1" applyAlignment="1">
      <alignment horizontal="left" indent="7"/>
    </xf>
    <xf numFmtId="0" fontId="14" fillId="0" borderId="0" xfId="0" applyFont="1"/>
    <xf numFmtId="1" fontId="0" fillId="0" borderId="26" xfId="0" applyNumberFormat="1" applyBorder="1" applyAlignment="1">
      <alignment horizontal="left" indent="7"/>
    </xf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" xfId="0" applyFill="1" applyBorder="1"/>
    <xf numFmtId="0" fontId="0" fillId="0" borderId="22" xfId="0" applyBorder="1" applyAlignment="1">
      <alignment horizontal="center"/>
    </xf>
    <xf numFmtId="0" fontId="0" fillId="0" borderId="31" xfId="0" applyBorder="1"/>
    <xf numFmtId="9" fontId="0" fillId="0" borderId="33" xfId="0" applyNumberFormat="1" applyBorder="1"/>
    <xf numFmtId="9" fontId="0" fillId="0" borderId="31" xfId="0" applyNumberFormat="1" applyBorder="1"/>
    <xf numFmtId="0" fontId="0" fillId="0" borderId="33" xfId="0" applyFill="1" applyBorder="1"/>
    <xf numFmtId="167" fontId="0" fillId="0" borderId="26" xfId="2" applyNumberFormat="1" applyFont="1" applyBorder="1" applyAlignment="1">
      <alignment horizontal="right"/>
    </xf>
    <xf numFmtId="167" fontId="0" fillId="0" borderId="26" xfId="2" applyNumberFormat="1" applyFont="1" applyBorder="1"/>
    <xf numFmtId="167" fontId="0" fillId="0" borderId="10" xfId="2" applyNumberFormat="1" applyFont="1" applyBorder="1" applyAlignment="1">
      <alignment horizontal="right"/>
    </xf>
    <xf numFmtId="167" fontId="0" fillId="0" borderId="10" xfId="2" applyNumberFormat="1" applyFont="1" applyBorder="1"/>
    <xf numFmtId="167" fontId="0" fillId="0" borderId="11" xfId="2" applyNumberFormat="1" applyFont="1" applyBorder="1" applyAlignment="1">
      <alignment horizontal="right"/>
    </xf>
    <xf numFmtId="167" fontId="0" fillId="0" borderId="11" xfId="2" applyNumberFormat="1" applyFont="1" applyBorder="1"/>
    <xf numFmtId="0" fontId="2" fillId="0" borderId="28" xfId="0" applyFont="1" applyBorder="1"/>
    <xf numFmtId="0" fontId="12" fillId="4" borderId="1" xfId="0" applyFont="1" applyFill="1" applyBorder="1" applyAlignment="1">
      <alignment horizontal="center"/>
    </xf>
    <xf numFmtId="9" fontId="12" fillId="4" borderId="1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7" fillId="0" borderId="13" xfId="0" applyFont="1" applyBorder="1"/>
    <xf numFmtId="0" fontId="7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7" fontId="7" fillId="0" borderId="15" xfId="2" applyNumberFormat="1" applyFont="1" applyBorder="1"/>
    <xf numFmtId="167" fontId="7" fillId="0" borderId="16" xfId="2" applyNumberFormat="1" applyFont="1" applyBorder="1"/>
    <xf numFmtId="167" fontId="7" fillId="0" borderId="13" xfId="2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4" borderId="28" xfId="0" applyFont="1" applyFill="1" applyBorder="1"/>
    <xf numFmtId="0" fontId="14" fillId="4" borderId="29" xfId="0" applyFont="1" applyFill="1" applyBorder="1"/>
    <xf numFmtId="0" fontId="14" fillId="4" borderId="30" xfId="0" applyFont="1" applyFill="1" applyBorder="1"/>
    <xf numFmtId="0" fontId="13" fillId="4" borderId="6" xfId="0" applyFont="1" applyFill="1" applyBorder="1"/>
    <xf numFmtId="0" fontId="14" fillId="4" borderId="0" xfId="0" applyFont="1" applyFill="1" applyBorder="1"/>
    <xf numFmtId="0" fontId="14" fillId="4" borderId="5" xfId="0" applyFont="1" applyFill="1" applyBorder="1"/>
    <xf numFmtId="0" fontId="13" fillId="4" borderId="7" xfId="0" applyFont="1" applyFill="1" applyBorder="1"/>
    <xf numFmtId="0" fontId="14" fillId="4" borderId="8" xfId="0" applyFont="1" applyFill="1" applyBorder="1"/>
    <xf numFmtId="0" fontId="14" fillId="4" borderId="9" xfId="0" applyFont="1" applyFill="1" applyBorder="1"/>
    <xf numFmtId="0" fontId="16" fillId="4" borderId="28" xfId="0" applyFont="1" applyFill="1" applyBorder="1"/>
    <xf numFmtId="0" fontId="0" fillId="4" borderId="29" xfId="0" applyFill="1" applyBorder="1"/>
    <xf numFmtId="0" fontId="16" fillId="4" borderId="6" xfId="0" applyFont="1" applyFill="1" applyBorder="1"/>
    <xf numFmtId="0" fontId="0" fillId="4" borderId="0" xfId="0" applyFill="1" applyBorder="1"/>
    <xf numFmtId="0" fontId="16" fillId="4" borderId="7" xfId="0" applyFont="1" applyFill="1" applyBorder="1"/>
    <xf numFmtId="0" fontId="0" fillId="4" borderId="8" xfId="0" applyFill="1" applyBorder="1"/>
    <xf numFmtId="0" fontId="9" fillId="0" borderId="0" xfId="0" applyFont="1" applyAlignment="1">
      <alignment horizontal="center"/>
    </xf>
    <xf numFmtId="0" fontId="19" fillId="0" borderId="0" xfId="0" applyFont="1"/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18" fillId="4" borderId="28" xfId="0" applyFont="1" applyFill="1" applyBorder="1"/>
    <xf numFmtId="0" fontId="0" fillId="4" borderId="30" xfId="0" applyFill="1" applyBorder="1"/>
    <xf numFmtId="0" fontId="18" fillId="4" borderId="6" xfId="0" applyFont="1" applyFill="1" applyBorder="1"/>
    <xf numFmtId="0" fontId="0" fillId="4" borderId="5" xfId="0" applyFill="1" applyBorder="1"/>
    <xf numFmtId="0" fontId="18" fillId="4" borderId="7" xfId="0" applyFont="1" applyFill="1" applyBorder="1"/>
    <xf numFmtId="0" fontId="0" fillId="4" borderId="9" xfId="0" applyFill="1" applyBorder="1"/>
    <xf numFmtId="0" fontId="20" fillId="0" borderId="3" xfId="0" applyFont="1" applyBorder="1" applyAlignment="1">
      <alignment horizontal="center" vertical="center"/>
    </xf>
    <xf numFmtId="0" fontId="15" fillId="4" borderId="28" xfId="0" applyFont="1" applyFill="1" applyBorder="1"/>
    <xf numFmtId="0" fontId="15" fillId="4" borderId="6" xfId="0" applyFont="1" applyFill="1" applyBorder="1"/>
    <xf numFmtId="0" fontId="15" fillId="4" borderId="0" xfId="0" applyFont="1" applyFill="1" applyBorder="1"/>
    <xf numFmtId="0" fontId="15" fillId="4" borderId="7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wrapText="1"/>
    </xf>
    <xf numFmtId="0" fontId="21" fillId="2" borderId="1" xfId="0" applyFont="1" applyFill="1" applyBorder="1"/>
    <xf numFmtId="0" fontId="22" fillId="2" borderId="1" xfId="0" applyFont="1" applyFill="1" applyBorder="1"/>
    <xf numFmtId="0" fontId="21" fillId="2" borderId="1" xfId="0" applyFont="1" applyFill="1" applyBorder="1" applyAlignment="1">
      <alignment horizontal="center"/>
    </xf>
    <xf numFmtId="14" fontId="21" fillId="2" borderId="1" xfId="0" applyNumberFormat="1" applyFont="1" applyFill="1" applyBorder="1"/>
    <xf numFmtId="167" fontId="21" fillId="2" borderId="1" xfId="2" applyNumberFormat="1" applyFont="1" applyFill="1" applyBorder="1"/>
    <xf numFmtId="1" fontId="21" fillId="2" borderId="1" xfId="0" applyNumberFormat="1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10" fillId="4" borderId="0" xfId="0" applyFont="1" applyFill="1" applyBorder="1"/>
    <xf numFmtId="0" fontId="13" fillId="4" borderId="29" xfId="0" applyFont="1" applyFill="1" applyBorder="1"/>
    <xf numFmtId="0" fontId="10" fillId="4" borderId="29" xfId="0" applyFont="1" applyFill="1" applyBorder="1"/>
    <xf numFmtId="0" fontId="10" fillId="4" borderId="30" xfId="0" applyFont="1" applyFill="1" applyBorder="1"/>
    <xf numFmtId="0" fontId="13" fillId="4" borderId="0" xfId="0" applyFont="1" applyFill="1" applyBorder="1"/>
    <xf numFmtId="0" fontId="10" fillId="4" borderId="5" xfId="0" applyFont="1" applyFill="1" applyBorder="1"/>
    <xf numFmtId="0" fontId="13" fillId="4" borderId="8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21" fillId="0" borderId="28" xfId="0" applyFont="1" applyBorder="1"/>
    <xf numFmtId="0" fontId="21" fillId="0" borderId="6" xfId="0" applyFont="1" applyBorder="1"/>
    <xf numFmtId="0" fontId="21" fillId="0" borderId="7" xfId="0" applyFont="1" applyBorder="1"/>
    <xf numFmtId="0" fontId="12" fillId="4" borderId="28" xfId="0" applyFont="1" applyFill="1" applyBorder="1"/>
    <xf numFmtId="0" fontId="0" fillId="4" borderId="6" xfId="0" applyFill="1" applyBorder="1"/>
    <xf numFmtId="0" fontId="12" fillId="4" borderId="6" xfId="0" applyFont="1" applyFill="1" applyBorder="1"/>
    <xf numFmtId="0" fontId="0" fillId="4" borderId="7" xfId="0" applyFill="1" applyBorder="1"/>
    <xf numFmtId="0" fontId="17" fillId="0" borderId="20" xfId="0" applyFont="1" applyBorder="1" applyAlignment="1">
      <alignment horizontal="center"/>
    </xf>
    <xf numFmtId="0" fontId="17" fillId="0" borderId="15" xfId="0" applyFont="1" applyBorder="1"/>
    <xf numFmtId="167" fontId="17" fillId="0" borderId="27" xfId="2" applyNumberFormat="1" applyFont="1" applyBorder="1"/>
    <xf numFmtId="0" fontId="17" fillId="0" borderId="15" xfId="0" applyFont="1" applyBorder="1" applyAlignment="1">
      <alignment horizontal="center"/>
    </xf>
    <xf numFmtId="9" fontId="17" fillId="0" borderId="27" xfId="0" applyNumberFormat="1" applyFont="1" applyBorder="1"/>
    <xf numFmtId="0" fontId="17" fillId="0" borderId="27" xfId="0" applyFont="1" applyBorder="1"/>
    <xf numFmtId="9" fontId="17" fillId="0" borderId="15" xfId="0" applyNumberFormat="1" applyFont="1" applyBorder="1"/>
    <xf numFmtId="14" fontId="17" fillId="0" borderId="27" xfId="0" applyNumberFormat="1" applyFont="1" applyBorder="1"/>
    <xf numFmtId="14" fontId="17" fillId="0" borderId="15" xfId="0" applyNumberFormat="1" applyFont="1" applyBorder="1"/>
    <xf numFmtId="0" fontId="17" fillId="0" borderId="21" xfId="0" applyFont="1" applyBorder="1" applyAlignment="1">
      <alignment horizontal="center"/>
    </xf>
    <xf numFmtId="0" fontId="17" fillId="0" borderId="16" xfId="0" applyFont="1" applyBorder="1"/>
    <xf numFmtId="167" fontId="17" fillId="0" borderId="0" xfId="2" applyNumberFormat="1" applyFont="1" applyBorder="1"/>
    <xf numFmtId="0" fontId="17" fillId="0" borderId="16" xfId="0" applyFont="1" applyBorder="1" applyAlignment="1">
      <alignment horizontal="center"/>
    </xf>
    <xf numFmtId="10" fontId="17" fillId="0" borderId="0" xfId="0" applyNumberFormat="1" applyFont="1" applyBorder="1"/>
    <xf numFmtId="0" fontId="17" fillId="0" borderId="16" xfId="0" applyFont="1" applyFill="1" applyBorder="1"/>
    <xf numFmtId="10" fontId="17" fillId="0" borderId="16" xfId="0" applyNumberFormat="1" applyFont="1" applyBorder="1"/>
    <xf numFmtId="14" fontId="17" fillId="0" borderId="0" xfId="0" applyNumberFormat="1" applyFont="1" applyBorder="1"/>
    <xf numFmtId="14" fontId="17" fillId="0" borderId="16" xfId="0" applyNumberFormat="1" applyFont="1" applyBorder="1"/>
    <xf numFmtId="167" fontId="17" fillId="0" borderId="0" xfId="2" applyNumberFormat="1" applyFont="1" applyFill="1" applyBorder="1"/>
    <xf numFmtId="9" fontId="17" fillId="0" borderId="0" xfId="0" applyNumberFormat="1" applyFont="1" applyBorder="1"/>
    <xf numFmtId="9" fontId="17" fillId="0" borderId="16" xfId="0" applyNumberFormat="1" applyFont="1" applyBorder="1"/>
    <xf numFmtId="0" fontId="17" fillId="0" borderId="32" xfId="0" applyFont="1" applyBorder="1" applyAlignment="1">
      <alignment horizontal="center"/>
    </xf>
    <xf numFmtId="0" fontId="17" fillId="0" borderId="31" xfId="0" applyFont="1" applyBorder="1"/>
    <xf numFmtId="167" fontId="17" fillId="0" borderId="33" xfId="2" applyNumberFormat="1" applyFont="1" applyFill="1" applyBorder="1"/>
    <xf numFmtId="0" fontId="17" fillId="0" borderId="31" xfId="0" applyFont="1" applyBorder="1" applyAlignment="1">
      <alignment horizontal="center"/>
    </xf>
    <xf numFmtId="9" fontId="17" fillId="0" borderId="33" xfId="0" applyNumberFormat="1" applyFont="1" applyBorder="1"/>
    <xf numFmtId="0" fontId="17" fillId="0" borderId="31" xfId="0" applyFont="1" applyFill="1" applyBorder="1"/>
    <xf numFmtId="9" fontId="17" fillId="0" borderId="31" xfId="0" applyNumberFormat="1" applyFont="1" applyBorder="1"/>
    <xf numFmtId="14" fontId="17" fillId="0" borderId="33" xfId="0" applyNumberFormat="1" applyFont="1" applyBorder="1"/>
    <xf numFmtId="14" fontId="17" fillId="0" borderId="31" xfId="0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12</xdr:row>
      <xdr:rowOff>0</xdr:rowOff>
    </xdr:from>
    <xdr:to>
      <xdr:col>2</xdr:col>
      <xdr:colOff>136524</xdr:colOff>
      <xdr:row>12</xdr:row>
      <xdr:rowOff>161926</xdr:rowOff>
    </xdr:to>
    <xdr:sp macro="" textlink="">
      <xdr:nvSpPr>
        <xdr:cNvPr id="2" name="1 Flecha derecha"/>
        <xdr:cNvSpPr/>
      </xdr:nvSpPr>
      <xdr:spPr>
        <a:xfrm>
          <a:off x="2162175" y="2476500"/>
          <a:ext cx="133349" cy="1619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133349</xdr:colOff>
      <xdr:row>13</xdr:row>
      <xdr:rowOff>161926</xdr:rowOff>
    </xdr:to>
    <xdr:sp macro="" textlink="">
      <xdr:nvSpPr>
        <xdr:cNvPr id="3" name="2 Flecha derecha"/>
        <xdr:cNvSpPr/>
      </xdr:nvSpPr>
      <xdr:spPr>
        <a:xfrm>
          <a:off x="2390775" y="2809875"/>
          <a:ext cx="133349" cy="1619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133349</xdr:colOff>
      <xdr:row>14</xdr:row>
      <xdr:rowOff>161926</xdr:rowOff>
    </xdr:to>
    <xdr:sp macro="" textlink="">
      <xdr:nvSpPr>
        <xdr:cNvPr id="4" name="3 Flecha derecha"/>
        <xdr:cNvSpPr/>
      </xdr:nvSpPr>
      <xdr:spPr>
        <a:xfrm>
          <a:off x="2390775" y="3000375"/>
          <a:ext cx="133349" cy="1619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133349</xdr:colOff>
      <xdr:row>15</xdr:row>
      <xdr:rowOff>161926</xdr:rowOff>
    </xdr:to>
    <xdr:sp macro="" textlink="">
      <xdr:nvSpPr>
        <xdr:cNvPr id="5" name="4 Flecha derecha"/>
        <xdr:cNvSpPr/>
      </xdr:nvSpPr>
      <xdr:spPr>
        <a:xfrm>
          <a:off x="2390775" y="3190875"/>
          <a:ext cx="133349" cy="1619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133349</xdr:colOff>
      <xdr:row>16</xdr:row>
      <xdr:rowOff>161926</xdr:rowOff>
    </xdr:to>
    <xdr:sp macro="" textlink="">
      <xdr:nvSpPr>
        <xdr:cNvPr id="6" name="5 Flecha derecha"/>
        <xdr:cNvSpPr/>
      </xdr:nvSpPr>
      <xdr:spPr>
        <a:xfrm>
          <a:off x="2390775" y="3381375"/>
          <a:ext cx="133349" cy="1619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85" zoomScaleNormal="85" workbookViewId="0">
      <selection activeCell="C1" sqref="C1:G1"/>
    </sheetView>
  </sheetViews>
  <sheetFormatPr baseColWidth="10" defaultRowHeight="15" x14ac:dyDescent="0.25"/>
  <cols>
    <col min="2" max="2" width="20.28515625" customWidth="1"/>
    <col min="3" max="3" width="13.7109375" customWidth="1"/>
    <col min="4" max="4" width="14.5703125" customWidth="1"/>
    <col min="5" max="5" width="13.140625" bestFit="1" customWidth="1"/>
    <col min="6" max="6" width="15.7109375" customWidth="1"/>
    <col min="7" max="7" width="14.7109375" customWidth="1"/>
    <col min="8" max="9" width="7" customWidth="1"/>
    <col min="10" max="10" width="7.42578125" customWidth="1"/>
    <col min="11" max="11" width="6.140625" customWidth="1"/>
    <col min="12" max="12" width="5.7109375" customWidth="1"/>
    <col min="13" max="13" width="18" customWidth="1"/>
  </cols>
  <sheetData>
    <row r="1" spans="1:13" ht="30" customHeight="1" x14ac:dyDescent="0.4">
      <c r="C1" s="134" t="s">
        <v>221</v>
      </c>
      <c r="D1" s="134"/>
      <c r="E1" s="134"/>
      <c r="F1" s="134"/>
      <c r="G1" s="134"/>
      <c r="M1" s="8"/>
    </row>
    <row r="2" spans="1:13" ht="29.25" customHeight="1" x14ac:dyDescent="0.4">
      <c r="D2" s="3" t="s">
        <v>0</v>
      </c>
      <c r="E2" s="2"/>
      <c r="F2" s="2"/>
      <c r="G2" s="2"/>
      <c r="M2" s="8"/>
    </row>
    <row r="3" spans="1:13" ht="30" customHeight="1" thickBot="1" x14ac:dyDescent="0.45">
      <c r="C3" t="s">
        <v>1</v>
      </c>
      <c r="D3" s="133" t="s">
        <v>267</v>
      </c>
      <c r="E3" s="133"/>
      <c r="F3" s="133"/>
      <c r="M3" s="8"/>
    </row>
    <row r="4" spans="1:13" ht="15.75" thickBot="1" x14ac:dyDescent="0.3">
      <c r="H4" s="21"/>
      <c r="I4" s="23"/>
      <c r="J4" s="24" t="s">
        <v>2</v>
      </c>
      <c r="K4" s="23"/>
      <c r="L4" s="14"/>
      <c r="M4" s="8"/>
    </row>
    <row r="5" spans="1:13" ht="13.5" customHeight="1" thickBot="1" x14ac:dyDescent="0.3">
      <c r="F5" s="43">
        <v>0.25</v>
      </c>
      <c r="H5" s="25">
        <v>0.2</v>
      </c>
      <c r="I5" s="26">
        <v>0.3</v>
      </c>
      <c r="J5" s="26">
        <v>0.25</v>
      </c>
      <c r="K5" s="26">
        <v>0.15</v>
      </c>
      <c r="L5" s="27">
        <v>0.1</v>
      </c>
      <c r="M5" s="44"/>
    </row>
    <row r="6" spans="1:13" ht="29.25" customHeight="1" thickBot="1" x14ac:dyDescent="0.3">
      <c r="A6" s="15" t="s">
        <v>3</v>
      </c>
      <c r="B6" s="30" t="s">
        <v>4</v>
      </c>
      <c r="C6" s="28" t="s">
        <v>5</v>
      </c>
      <c r="D6" s="28" t="s">
        <v>6</v>
      </c>
      <c r="E6" s="31" t="s">
        <v>9</v>
      </c>
      <c r="F6" s="15" t="s">
        <v>7</v>
      </c>
      <c r="G6" s="29" t="s">
        <v>8</v>
      </c>
      <c r="H6" s="33">
        <v>1</v>
      </c>
      <c r="I6" s="34">
        <v>2</v>
      </c>
      <c r="J6" s="34">
        <v>3</v>
      </c>
      <c r="K6" s="35">
        <v>4</v>
      </c>
      <c r="L6" s="34">
        <v>5</v>
      </c>
      <c r="M6" s="36" t="s">
        <v>10</v>
      </c>
    </row>
    <row r="7" spans="1:13" ht="15.75" thickBot="1" x14ac:dyDescent="0.3">
      <c r="A7" s="41">
        <v>1992</v>
      </c>
      <c r="B7" s="37" t="s">
        <v>205</v>
      </c>
      <c r="C7" s="40" t="s">
        <v>14</v>
      </c>
      <c r="D7" s="123" t="s">
        <v>24</v>
      </c>
      <c r="E7" s="126">
        <v>300000</v>
      </c>
      <c r="F7" s="19"/>
      <c r="G7" s="18"/>
      <c r="H7" s="20"/>
      <c r="I7" s="16"/>
      <c r="J7" s="16"/>
      <c r="K7" s="18"/>
      <c r="L7" s="16"/>
      <c r="M7" s="18"/>
    </row>
    <row r="8" spans="1:13" ht="15.75" thickBot="1" x14ac:dyDescent="0.3">
      <c r="A8" s="42">
        <v>4523</v>
      </c>
      <c r="B8" s="38" t="s">
        <v>201</v>
      </c>
      <c r="C8" s="119" t="s">
        <v>12</v>
      </c>
      <c r="D8" s="124" t="s">
        <v>225</v>
      </c>
      <c r="E8" s="127">
        <v>400000</v>
      </c>
      <c r="F8" s="19"/>
      <c r="G8" s="18"/>
      <c r="H8" s="20"/>
      <c r="I8" s="16"/>
      <c r="J8" s="16"/>
      <c r="K8" s="18"/>
      <c r="L8" s="16"/>
      <c r="M8" s="18"/>
    </row>
    <row r="9" spans="1:13" ht="15.75" thickBot="1" x14ac:dyDescent="0.3">
      <c r="A9" s="42">
        <v>8765</v>
      </c>
      <c r="B9" s="39" t="s">
        <v>198</v>
      </c>
      <c r="C9" s="120" t="s">
        <v>13</v>
      </c>
      <c r="D9" s="124" t="s">
        <v>23</v>
      </c>
      <c r="E9" s="127">
        <v>500000</v>
      </c>
      <c r="F9" s="19"/>
      <c r="G9" s="18"/>
      <c r="H9" s="20"/>
      <c r="I9" s="16"/>
      <c r="J9" s="16"/>
      <c r="K9" s="18"/>
      <c r="L9" s="16"/>
      <c r="M9" s="18"/>
    </row>
    <row r="10" spans="1:13" ht="15.75" thickBot="1" x14ac:dyDescent="0.3">
      <c r="A10" s="42">
        <v>3892</v>
      </c>
      <c r="B10" s="38" t="s">
        <v>203</v>
      </c>
      <c r="C10" s="120" t="s">
        <v>15</v>
      </c>
      <c r="D10" s="124" t="s">
        <v>222</v>
      </c>
      <c r="E10" s="127">
        <v>380000</v>
      </c>
      <c r="F10" s="19"/>
      <c r="G10" s="18"/>
      <c r="H10" s="20"/>
      <c r="I10" s="16"/>
      <c r="J10" s="16"/>
      <c r="K10" s="18"/>
      <c r="L10" s="16"/>
      <c r="M10" s="18"/>
    </row>
    <row r="11" spans="1:13" ht="15.75" thickBot="1" x14ac:dyDescent="0.3">
      <c r="A11" s="42">
        <v>2473</v>
      </c>
      <c r="B11" s="38" t="s">
        <v>11</v>
      </c>
      <c r="C11" s="120" t="s">
        <v>16</v>
      </c>
      <c r="D11" s="124" t="s">
        <v>222</v>
      </c>
      <c r="E11" s="127">
        <v>400000</v>
      </c>
      <c r="F11" s="19"/>
      <c r="G11" s="18"/>
      <c r="H11" s="20"/>
      <c r="I11" s="16"/>
      <c r="J11" s="16"/>
      <c r="K11" s="18"/>
      <c r="L11" s="16"/>
      <c r="M11" s="18"/>
    </row>
    <row r="12" spans="1:13" ht="15.75" thickBot="1" x14ac:dyDescent="0.3">
      <c r="A12" s="42">
        <v>9845</v>
      </c>
      <c r="B12" s="38" t="s">
        <v>200</v>
      </c>
      <c r="C12" s="120" t="s">
        <v>17</v>
      </c>
      <c r="D12" s="124" t="s">
        <v>24</v>
      </c>
      <c r="E12" s="127">
        <v>550000</v>
      </c>
      <c r="F12" s="19"/>
      <c r="G12" s="18"/>
      <c r="H12" s="20"/>
      <c r="I12" s="16"/>
      <c r="J12" s="16"/>
      <c r="K12" s="18"/>
      <c r="L12" s="16"/>
      <c r="M12" s="18"/>
    </row>
    <row r="13" spans="1:13" ht="15.75" thickBot="1" x14ac:dyDescent="0.3">
      <c r="A13" s="42">
        <v>6423</v>
      </c>
      <c r="B13" s="38" t="s">
        <v>265</v>
      </c>
      <c r="C13" s="120" t="s">
        <v>18</v>
      </c>
      <c r="D13" s="124" t="s">
        <v>223</v>
      </c>
      <c r="E13" s="127">
        <v>680000</v>
      </c>
      <c r="F13" s="19"/>
      <c r="G13" s="18"/>
      <c r="H13" s="20"/>
      <c r="I13" s="16"/>
      <c r="J13" s="16"/>
      <c r="K13" s="18"/>
      <c r="L13" s="16"/>
      <c r="M13" s="18"/>
    </row>
    <row r="14" spans="1:13" ht="15.75" thickBot="1" x14ac:dyDescent="0.3">
      <c r="A14" s="42">
        <v>6543</v>
      </c>
      <c r="B14" s="38" t="s">
        <v>266</v>
      </c>
      <c r="C14" s="120" t="s">
        <v>19</v>
      </c>
      <c r="D14" s="124" t="s">
        <v>224</v>
      </c>
      <c r="E14" s="127">
        <v>700000</v>
      </c>
      <c r="F14" s="19"/>
      <c r="G14" s="18"/>
      <c r="H14" s="20"/>
      <c r="I14" s="16"/>
      <c r="J14" s="16"/>
      <c r="K14" s="18"/>
      <c r="L14" s="16"/>
      <c r="M14" s="18"/>
    </row>
    <row r="15" spans="1:13" ht="15.75" thickBot="1" x14ac:dyDescent="0.3">
      <c r="A15" s="42">
        <v>7531</v>
      </c>
      <c r="B15" s="38" t="s">
        <v>204</v>
      </c>
      <c r="C15" s="120" t="s">
        <v>20</v>
      </c>
      <c r="D15" s="124" t="s">
        <v>225</v>
      </c>
      <c r="E15" s="127">
        <v>600000</v>
      </c>
      <c r="F15" s="19"/>
      <c r="G15" s="18"/>
      <c r="H15" s="20"/>
      <c r="I15" s="16"/>
      <c r="J15" s="16"/>
      <c r="K15" s="18"/>
      <c r="L15" s="16"/>
      <c r="M15" s="18"/>
    </row>
    <row r="16" spans="1:13" ht="15.75" thickBot="1" x14ac:dyDescent="0.3">
      <c r="A16" s="42">
        <v>9655</v>
      </c>
      <c r="B16" s="38" t="s">
        <v>199</v>
      </c>
      <c r="C16" s="121" t="s">
        <v>22</v>
      </c>
      <c r="D16" s="124" t="s">
        <v>24</v>
      </c>
      <c r="E16" s="127">
        <v>600000</v>
      </c>
      <c r="F16" s="19"/>
      <c r="G16" s="18"/>
      <c r="H16" s="20"/>
      <c r="I16" s="16"/>
      <c r="J16" s="16"/>
      <c r="K16" s="18"/>
      <c r="L16" s="16"/>
      <c r="M16" s="18"/>
    </row>
    <row r="17" spans="1:13" ht="15.75" thickBot="1" x14ac:dyDescent="0.3">
      <c r="A17" s="102">
        <v>2489</v>
      </c>
      <c r="B17" s="118" t="s">
        <v>202</v>
      </c>
      <c r="C17" s="122" t="s">
        <v>21</v>
      </c>
      <c r="D17" s="125" t="s">
        <v>224</v>
      </c>
      <c r="E17" s="128">
        <v>800000</v>
      </c>
      <c r="F17" s="13"/>
      <c r="G17" s="99"/>
      <c r="H17" s="21"/>
      <c r="I17" s="99"/>
      <c r="J17" s="99"/>
      <c r="K17" s="14"/>
      <c r="L17" s="99"/>
      <c r="M17" s="14"/>
    </row>
    <row r="18" spans="1:13" x14ac:dyDescent="0.25">
      <c r="C18" s="1"/>
    </row>
    <row r="19" spans="1:13" x14ac:dyDescent="0.25">
      <c r="A19" s="135" t="s">
        <v>170</v>
      </c>
      <c r="B19" s="136"/>
      <c r="C19" s="136"/>
      <c r="D19" s="136"/>
      <c r="E19" s="136"/>
      <c r="F19" s="137"/>
      <c r="G19" s="97"/>
    </row>
    <row r="20" spans="1:13" x14ac:dyDescent="0.25">
      <c r="A20" s="138" t="s">
        <v>171</v>
      </c>
      <c r="B20" s="139"/>
      <c r="C20" s="139"/>
      <c r="D20" s="139"/>
      <c r="E20" s="139"/>
      <c r="F20" s="140"/>
      <c r="G20" s="97"/>
    </row>
    <row r="21" spans="1:13" x14ac:dyDescent="0.25">
      <c r="A21" s="138" t="s">
        <v>172</v>
      </c>
      <c r="B21" s="139"/>
      <c r="C21" s="139"/>
      <c r="D21" s="139"/>
      <c r="E21" s="139"/>
      <c r="F21" s="140"/>
      <c r="G21" s="97"/>
    </row>
    <row r="22" spans="1:13" x14ac:dyDescent="0.25">
      <c r="A22" s="141" t="s">
        <v>173</v>
      </c>
      <c r="B22" s="142"/>
      <c r="C22" s="142"/>
      <c r="D22" s="142"/>
      <c r="E22" s="142"/>
      <c r="F22" s="143"/>
      <c r="G22" s="97"/>
    </row>
    <row r="23" spans="1:13" x14ac:dyDescent="0.25">
      <c r="A23" s="97"/>
      <c r="B23" s="97"/>
      <c r="C23" s="97"/>
      <c r="D23" s="97"/>
      <c r="E23" s="97"/>
      <c r="F23" s="97"/>
      <c r="G23" s="97"/>
    </row>
  </sheetData>
  <mergeCells count="2">
    <mergeCell ref="D3:F3"/>
    <mergeCell ref="C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2" zoomScale="87" zoomScaleNormal="87" workbookViewId="0">
      <selection activeCell="H2" sqref="H2:J2"/>
    </sheetView>
  </sheetViews>
  <sheetFormatPr baseColWidth="10" defaultRowHeight="15" x14ac:dyDescent="0.25"/>
  <cols>
    <col min="2" max="2" width="16.140625" customWidth="1"/>
    <col min="3" max="3" width="14.5703125" customWidth="1"/>
    <col min="4" max="4" width="6" customWidth="1"/>
    <col min="5" max="5" width="9.85546875" customWidth="1"/>
    <col min="6" max="6" width="5.5703125" customWidth="1"/>
    <col min="7" max="7" width="6.7109375" customWidth="1"/>
    <col min="8" max="8" width="13.140625" customWidth="1"/>
    <col min="9" max="9" width="24.85546875" customWidth="1"/>
    <col min="13" max="13" width="15.85546875" customWidth="1"/>
  </cols>
  <sheetData>
    <row r="2" spans="1:13" ht="36" x14ac:dyDescent="0.55000000000000004">
      <c r="H2" s="150" t="s">
        <v>62</v>
      </c>
      <c r="I2" s="150"/>
      <c r="J2" s="150"/>
    </row>
    <row r="4" spans="1:13" ht="15.75" x14ac:dyDescent="0.25">
      <c r="I4" s="151" t="s">
        <v>233</v>
      </c>
    </row>
    <row r="5" spans="1:13" ht="15.75" thickBot="1" x14ac:dyDescent="0.3"/>
    <row r="6" spans="1:13" ht="15.75" thickBot="1" x14ac:dyDescent="0.3">
      <c r="A6" s="21"/>
      <c r="B6" s="23" t="s">
        <v>38</v>
      </c>
      <c r="C6" s="23"/>
      <c r="D6" s="23"/>
      <c r="E6" s="23"/>
      <c r="F6" s="14"/>
      <c r="G6" s="32" t="s">
        <v>39</v>
      </c>
      <c r="H6" s="52"/>
      <c r="I6" s="32"/>
      <c r="J6" s="46" t="s">
        <v>40</v>
      </c>
      <c r="K6" s="46"/>
      <c r="L6" s="46"/>
      <c r="M6" s="52"/>
    </row>
    <row r="7" spans="1:13" ht="30" customHeight="1" thickBot="1" x14ac:dyDescent="0.3">
      <c r="A7" s="34" t="s">
        <v>25</v>
      </c>
      <c r="B7" s="45" t="s">
        <v>26</v>
      </c>
      <c r="C7" s="34" t="s">
        <v>27</v>
      </c>
      <c r="D7" s="45" t="s">
        <v>28</v>
      </c>
      <c r="E7" s="34" t="s">
        <v>29</v>
      </c>
      <c r="F7" s="45" t="s">
        <v>30</v>
      </c>
      <c r="G7" s="34" t="s">
        <v>31</v>
      </c>
      <c r="H7" s="50" t="s">
        <v>32</v>
      </c>
      <c r="I7" s="34" t="s">
        <v>33</v>
      </c>
      <c r="J7" s="50" t="s">
        <v>34</v>
      </c>
      <c r="K7" s="51" t="s">
        <v>35</v>
      </c>
      <c r="L7" s="50" t="s">
        <v>36</v>
      </c>
      <c r="M7" s="51" t="s">
        <v>37</v>
      </c>
    </row>
    <row r="8" spans="1:13" x14ac:dyDescent="0.25">
      <c r="A8" s="152">
        <v>83459321</v>
      </c>
      <c r="B8" s="8" t="s">
        <v>41</v>
      </c>
      <c r="C8" s="17" t="s">
        <v>44</v>
      </c>
      <c r="D8" s="53">
        <v>17</v>
      </c>
      <c r="E8" s="17" t="s">
        <v>52</v>
      </c>
      <c r="F8" s="53" t="s">
        <v>50</v>
      </c>
      <c r="G8" s="17"/>
      <c r="H8" s="47" t="s">
        <v>195</v>
      </c>
      <c r="I8" s="17" t="s">
        <v>55</v>
      </c>
      <c r="J8" s="47" t="s">
        <v>58</v>
      </c>
      <c r="K8" s="17"/>
      <c r="L8" s="22"/>
      <c r="M8" s="17"/>
    </row>
    <row r="9" spans="1:13" x14ac:dyDescent="0.25">
      <c r="A9" s="152">
        <v>43447848</v>
      </c>
      <c r="B9" s="48" t="s">
        <v>211</v>
      </c>
      <c r="C9" s="17" t="s">
        <v>49</v>
      </c>
      <c r="D9" s="53">
        <v>25</v>
      </c>
      <c r="E9" s="17" t="s">
        <v>53</v>
      </c>
      <c r="F9" s="53" t="s">
        <v>50</v>
      </c>
      <c r="G9" s="17"/>
      <c r="H9" s="47" t="s">
        <v>196</v>
      </c>
      <c r="I9" s="17" t="s">
        <v>56</v>
      </c>
      <c r="J9" s="47" t="s">
        <v>59</v>
      </c>
      <c r="K9" s="17"/>
      <c r="L9" s="22"/>
      <c r="M9" s="17"/>
    </row>
    <row r="10" spans="1:13" x14ac:dyDescent="0.25">
      <c r="A10" s="152">
        <v>65456354</v>
      </c>
      <c r="B10" s="48" t="s">
        <v>42</v>
      </c>
      <c r="C10" s="17" t="s">
        <v>48</v>
      </c>
      <c r="D10" s="53">
        <v>18</v>
      </c>
      <c r="E10" s="17" t="s">
        <v>54</v>
      </c>
      <c r="F10" s="54" t="s">
        <v>50</v>
      </c>
      <c r="G10" s="17"/>
      <c r="H10" s="47" t="s">
        <v>196</v>
      </c>
      <c r="I10" s="17" t="s">
        <v>57</v>
      </c>
      <c r="J10" s="47" t="s">
        <v>60</v>
      </c>
      <c r="K10" s="17"/>
      <c r="L10" s="22"/>
      <c r="M10" s="17"/>
    </row>
    <row r="11" spans="1:13" x14ac:dyDescent="0.25">
      <c r="A11" s="152">
        <v>54891525</v>
      </c>
      <c r="B11" s="48" t="s">
        <v>209</v>
      </c>
      <c r="C11" s="17" t="s">
        <v>210</v>
      </c>
      <c r="D11" s="54">
        <v>26</v>
      </c>
      <c r="E11" s="17" t="s">
        <v>54</v>
      </c>
      <c r="F11" s="54" t="s">
        <v>51</v>
      </c>
      <c r="G11" s="17"/>
      <c r="H11" s="56" t="s">
        <v>195</v>
      </c>
      <c r="I11" s="17" t="s">
        <v>56</v>
      </c>
      <c r="J11" s="47" t="s">
        <v>58</v>
      </c>
      <c r="K11" s="17"/>
      <c r="L11" s="22"/>
      <c r="M11" s="17"/>
    </row>
    <row r="12" spans="1:13" x14ac:dyDescent="0.25">
      <c r="A12" s="152">
        <v>74564156</v>
      </c>
      <c r="B12" s="48" t="s">
        <v>43</v>
      </c>
      <c r="C12" s="17" t="s">
        <v>206</v>
      </c>
      <c r="D12" s="54">
        <v>53</v>
      </c>
      <c r="E12" s="17" t="s">
        <v>53</v>
      </c>
      <c r="F12" s="54" t="s">
        <v>51</v>
      </c>
      <c r="G12" s="17"/>
      <c r="H12" s="56" t="s">
        <v>197</v>
      </c>
      <c r="I12" s="17" t="s">
        <v>55</v>
      </c>
      <c r="J12" s="47" t="s">
        <v>59</v>
      </c>
      <c r="K12" s="17"/>
      <c r="L12" s="22"/>
      <c r="M12" s="17"/>
    </row>
    <row r="13" spans="1:13" x14ac:dyDescent="0.25">
      <c r="A13" s="152">
        <v>15644652</v>
      </c>
      <c r="B13" s="48" t="s">
        <v>212</v>
      </c>
      <c r="C13" s="17" t="s">
        <v>47</v>
      </c>
      <c r="D13" s="54">
        <v>27</v>
      </c>
      <c r="E13" s="17" t="s">
        <v>52</v>
      </c>
      <c r="F13" s="54" t="s">
        <v>51</v>
      </c>
      <c r="G13" s="17"/>
      <c r="H13" s="56" t="s">
        <v>196</v>
      </c>
      <c r="I13" s="17" t="s">
        <v>55</v>
      </c>
      <c r="J13" s="47" t="s">
        <v>60</v>
      </c>
      <c r="K13" s="17"/>
      <c r="L13" s="22"/>
      <c r="M13" s="17"/>
    </row>
    <row r="14" spans="1:13" x14ac:dyDescent="0.25">
      <c r="A14" s="152">
        <v>54564513</v>
      </c>
      <c r="B14" s="48" t="s">
        <v>213</v>
      </c>
      <c r="C14" s="17" t="s">
        <v>46</v>
      </c>
      <c r="D14" s="54">
        <v>35</v>
      </c>
      <c r="E14" s="17" t="s">
        <v>53</v>
      </c>
      <c r="F14" s="54" t="s">
        <v>51</v>
      </c>
      <c r="G14" s="17"/>
      <c r="H14" s="56" t="s">
        <v>195</v>
      </c>
      <c r="I14" s="17" t="s">
        <v>57</v>
      </c>
      <c r="J14" s="47" t="s">
        <v>58</v>
      </c>
      <c r="K14" s="17"/>
      <c r="L14" s="22"/>
      <c r="M14" s="17"/>
    </row>
    <row r="15" spans="1:13" x14ac:dyDescent="0.25">
      <c r="A15" s="152">
        <v>98715655</v>
      </c>
      <c r="B15" s="48" t="s">
        <v>214</v>
      </c>
      <c r="C15" s="17" t="s">
        <v>45</v>
      </c>
      <c r="D15" s="54">
        <v>44</v>
      </c>
      <c r="E15" s="17" t="s">
        <v>52</v>
      </c>
      <c r="F15" s="54" t="s">
        <v>50</v>
      </c>
      <c r="G15" s="17"/>
      <c r="H15" s="56" t="s">
        <v>197</v>
      </c>
      <c r="I15" s="17" t="s">
        <v>56</v>
      </c>
      <c r="J15" s="47" t="s">
        <v>61</v>
      </c>
      <c r="K15" s="17"/>
      <c r="L15" s="22"/>
      <c r="M15" s="17"/>
    </row>
    <row r="16" spans="1:13" x14ac:dyDescent="0.25">
      <c r="A16" s="152">
        <v>92073153</v>
      </c>
      <c r="B16" s="48" t="s">
        <v>215</v>
      </c>
      <c r="C16" s="17" t="s">
        <v>216</v>
      </c>
      <c r="D16" s="54">
        <v>21</v>
      </c>
      <c r="E16" s="17" t="s">
        <v>54</v>
      </c>
      <c r="F16" s="54" t="s">
        <v>50</v>
      </c>
      <c r="G16" s="17"/>
      <c r="H16" s="56" t="s">
        <v>195</v>
      </c>
      <c r="I16" s="17" t="s">
        <v>57</v>
      </c>
      <c r="J16" s="47" t="s">
        <v>61</v>
      </c>
      <c r="K16" s="17"/>
      <c r="L16" s="22"/>
      <c r="M16" s="17"/>
    </row>
    <row r="17" spans="1:13" ht="15.75" thickBot="1" x14ac:dyDescent="0.3">
      <c r="A17" s="153">
        <v>92090275</v>
      </c>
      <c r="B17" s="44" t="s">
        <v>207</v>
      </c>
      <c r="C17" s="13" t="s">
        <v>208</v>
      </c>
      <c r="D17" s="55">
        <v>47</v>
      </c>
      <c r="E17" s="13" t="s">
        <v>53</v>
      </c>
      <c r="F17" s="55" t="s">
        <v>51</v>
      </c>
      <c r="G17" s="13"/>
      <c r="H17" s="44" t="s">
        <v>196</v>
      </c>
      <c r="I17" s="13" t="s">
        <v>55</v>
      </c>
      <c r="J17" s="44" t="s">
        <v>59</v>
      </c>
      <c r="K17" s="13"/>
      <c r="L17" s="57"/>
      <c r="M17" s="13"/>
    </row>
    <row r="19" spans="1:13" ht="15.75" x14ac:dyDescent="0.25">
      <c r="A19" s="144" t="s">
        <v>226</v>
      </c>
      <c r="B19" s="145"/>
      <c r="C19" s="145"/>
      <c r="D19" s="136"/>
      <c r="E19" s="136"/>
      <c r="F19" s="136"/>
      <c r="G19" s="136"/>
      <c r="H19" s="136"/>
      <c r="I19" s="136"/>
      <c r="J19" s="136"/>
      <c r="K19" s="136"/>
      <c r="L19" s="137"/>
    </row>
    <row r="20" spans="1:13" ht="15.75" x14ac:dyDescent="0.25">
      <c r="A20" s="146" t="s">
        <v>227</v>
      </c>
      <c r="B20" s="147"/>
      <c r="C20" s="147"/>
      <c r="D20" s="139"/>
      <c r="E20" s="139"/>
      <c r="F20" s="139"/>
      <c r="G20" s="139"/>
      <c r="H20" s="139"/>
      <c r="I20" s="139"/>
      <c r="J20" s="139"/>
      <c r="K20" s="139"/>
      <c r="L20" s="140"/>
    </row>
    <row r="21" spans="1:13" ht="15.75" x14ac:dyDescent="0.25">
      <c r="A21" s="146" t="s">
        <v>228</v>
      </c>
      <c r="B21" s="147"/>
      <c r="C21" s="147"/>
      <c r="D21" s="139"/>
      <c r="E21" s="139"/>
      <c r="F21" s="139"/>
      <c r="G21" s="139"/>
      <c r="H21" s="139"/>
      <c r="I21" s="139"/>
      <c r="J21" s="139"/>
      <c r="K21" s="139"/>
      <c r="L21" s="140"/>
    </row>
    <row r="22" spans="1:13" ht="15.75" x14ac:dyDescent="0.25">
      <c r="A22" s="146" t="s">
        <v>250</v>
      </c>
      <c r="B22" s="147"/>
      <c r="C22" s="147"/>
      <c r="D22" s="139"/>
      <c r="E22" s="139"/>
      <c r="F22" s="139"/>
      <c r="G22" s="139"/>
      <c r="H22" s="139"/>
      <c r="I22" s="139"/>
      <c r="J22" s="139"/>
      <c r="K22" s="139"/>
      <c r="L22" s="140"/>
    </row>
    <row r="23" spans="1:13" ht="15.75" x14ac:dyDescent="0.25">
      <c r="A23" s="146" t="s">
        <v>229</v>
      </c>
      <c r="B23" s="147"/>
      <c r="C23" s="147"/>
      <c r="D23" s="139"/>
      <c r="E23" s="139"/>
      <c r="F23" s="139"/>
      <c r="G23" s="139"/>
      <c r="H23" s="139"/>
      <c r="I23" s="139"/>
      <c r="J23" s="139"/>
      <c r="K23" s="139"/>
      <c r="L23" s="140"/>
    </row>
    <row r="24" spans="1:13" ht="15.75" x14ac:dyDescent="0.25">
      <c r="A24" s="146" t="s">
        <v>230</v>
      </c>
      <c r="B24" s="147"/>
      <c r="C24" s="147"/>
      <c r="D24" s="139"/>
      <c r="E24" s="139"/>
      <c r="F24" s="139"/>
      <c r="G24" s="139"/>
      <c r="H24" s="139"/>
      <c r="I24" s="139"/>
      <c r="J24" s="139"/>
      <c r="K24" s="139"/>
      <c r="L24" s="140"/>
    </row>
    <row r="25" spans="1:13" ht="15.75" x14ac:dyDescent="0.25">
      <c r="A25" s="146" t="s">
        <v>231</v>
      </c>
      <c r="B25" s="147"/>
      <c r="C25" s="147"/>
      <c r="D25" s="139"/>
      <c r="E25" s="139"/>
      <c r="F25" s="139"/>
      <c r="G25" s="139"/>
      <c r="H25" s="139"/>
      <c r="I25" s="139"/>
      <c r="J25" s="139"/>
      <c r="K25" s="139"/>
      <c r="L25" s="140"/>
    </row>
    <row r="26" spans="1:13" ht="15.75" x14ac:dyDescent="0.25">
      <c r="A26" s="148" t="s">
        <v>232</v>
      </c>
      <c r="B26" s="149"/>
      <c r="C26" s="149"/>
      <c r="D26" s="142"/>
      <c r="E26" s="142"/>
      <c r="F26" s="142"/>
      <c r="G26" s="142"/>
      <c r="H26" s="142"/>
      <c r="I26" s="142"/>
      <c r="J26" s="142"/>
      <c r="K26" s="142"/>
      <c r="L26" s="143"/>
    </row>
  </sheetData>
  <mergeCells count="1">
    <mergeCell ref="H2:J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="75" zoomScaleNormal="75" workbookViewId="0"/>
  </sheetViews>
  <sheetFormatPr baseColWidth="10" defaultRowHeight="15" x14ac:dyDescent="0.25"/>
  <cols>
    <col min="2" max="2" width="21" customWidth="1"/>
    <col min="3" max="3" width="14.7109375" customWidth="1"/>
    <col min="7" max="7" width="12" customWidth="1"/>
    <col min="8" max="8" width="12.42578125" customWidth="1"/>
    <col min="10" max="10" width="15.140625" customWidth="1"/>
    <col min="11" max="11" width="18.5703125" customWidth="1"/>
  </cols>
  <sheetData>
    <row r="2" spans="1:11" ht="18.75" x14ac:dyDescent="0.25">
      <c r="A2" s="4"/>
      <c r="B2" s="5"/>
      <c r="C2" s="5"/>
      <c r="D2" s="160" t="s">
        <v>122</v>
      </c>
      <c r="E2" s="5"/>
      <c r="F2" s="5"/>
      <c r="G2" s="5"/>
      <c r="H2" s="5"/>
      <c r="I2" s="5"/>
      <c r="J2" s="5"/>
      <c r="K2" s="6"/>
    </row>
    <row r="3" spans="1:11" x14ac:dyDescent="0.25">
      <c r="A3" s="4"/>
      <c r="B3" s="60"/>
      <c r="C3" s="60" t="s">
        <v>70</v>
      </c>
      <c r="D3" s="63"/>
      <c r="E3" s="63"/>
      <c r="F3" s="6"/>
      <c r="G3" s="64" t="s">
        <v>237</v>
      </c>
      <c r="H3" s="65"/>
      <c r="I3" s="65"/>
      <c r="J3" s="64" t="s">
        <v>238</v>
      </c>
      <c r="K3" s="66"/>
    </row>
    <row r="4" spans="1:11" x14ac:dyDescent="0.25">
      <c r="A4" s="4"/>
      <c r="B4" s="5"/>
      <c r="C4" s="6"/>
      <c r="D4" s="129" t="s">
        <v>71</v>
      </c>
      <c r="E4" s="130"/>
      <c r="F4" s="131"/>
      <c r="G4" s="5"/>
      <c r="H4" s="6"/>
      <c r="I4" s="70" t="s">
        <v>72</v>
      </c>
      <c r="J4" s="5"/>
      <c r="K4" s="6"/>
    </row>
    <row r="5" spans="1:11" ht="30" x14ac:dyDescent="0.25">
      <c r="A5" s="84" t="s">
        <v>63</v>
      </c>
      <c r="B5" s="84" t="s">
        <v>64</v>
      </c>
      <c r="C5" s="84" t="s">
        <v>65</v>
      </c>
      <c r="D5" s="59">
        <v>0.1</v>
      </c>
      <c r="E5" s="61">
        <v>0.15</v>
      </c>
      <c r="F5" s="62">
        <v>0.2</v>
      </c>
      <c r="G5" s="85" t="s">
        <v>66</v>
      </c>
      <c r="H5" s="84" t="s">
        <v>67</v>
      </c>
      <c r="I5" s="62">
        <v>0.04</v>
      </c>
      <c r="J5" s="86" t="s">
        <v>68</v>
      </c>
      <c r="K5" s="86" t="s">
        <v>69</v>
      </c>
    </row>
    <row r="6" spans="1:11" x14ac:dyDescent="0.25">
      <c r="A6" s="67">
        <v>3456</v>
      </c>
      <c r="B6" s="11" t="s">
        <v>217</v>
      </c>
      <c r="C6" s="110">
        <v>250000</v>
      </c>
      <c r="D6" s="11"/>
      <c r="E6" s="8"/>
      <c r="F6" s="11"/>
      <c r="G6" s="8"/>
      <c r="H6" s="11"/>
      <c r="I6" s="8"/>
      <c r="J6" s="58"/>
      <c r="K6" s="100"/>
    </row>
    <row r="7" spans="1:11" x14ac:dyDescent="0.25">
      <c r="A7" s="68">
        <v>6578</v>
      </c>
      <c r="B7" s="11" t="s">
        <v>234</v>
      </c>
      <c r="C7" s="110">
        <v>300000</v>
      </c>
      <c r="D7" s="11"/>
      <c r="E7" s="8"/>
      <c r="F7" s="11"/>
      <c r="G7" s="8"/>
      <c r="H7" s="11"/>
      <c r="I7" s="8"/>
      <c r="J7" s="11"/>
      <c r="K7" s="100"/>
    </row>
    <row r="8" spans="1:11" x14ac:dyDescent="0.25">
      <c r="A8" s="68">
        <v>9834</v>
      </c>
      <c r="B8" s="11" t="s">
        <v>220</v>
      </c>
      <c r="C8" s="110">
        <v>170000</v>
      </c>
      <c r="D8" s="11"/>
      <c r="E8" s="8"/>
      <c r="F8" s="11"/>
      <c r="G8" s="8"/>
      <c r="H8" s="11"/>
      <c r="I8" s="8"/>
      <c r="J8" s="11"/>
      <c r="K8" s="100"/>
    </row>
    <row r="9" spans="1:11" x14ac:dyDescent="0.25">
      <c r="A9" s="68">
        <v>2381</v>
      </c>
      <c r="B9" s="11" t="s">
        <v>236</v>
      </c>
      <c r="C9" s="110">
        <v>200000</v>
      </c>
      <c r="D9" s="11"/>
      <c r="E9" s="8"/>
      <c r="F9" s="11"/>
      <c r="G9" s="8"/>
      <c r="H9" s="11"/>
      <c r="I9" s="8"/>
      <c r="J9" s="11"/>
      <c r="K9" s="100"/>
    </row>
    <row r="10" spans="1:11" x14ac:dyDescent="0.25">
      <c r="A10" s="68">
        <v>9825</v>
      </c>
      <c r="B10" s="11" t="s">
        <v>235</v>
      </c>
      <c r="C10" s="110">
        <v>480000</v>
      </c>
      <c r="D10" s="11"/>
      <c r="E10" s="8"/>
      <c r="F10" s="11"/>
      <c r="G10" s="48"/>
      <c r="H10" s="11"/>
      <c r="I10" s="8"/>
      <c r="J10" s="11"/>
      <c r="K10" s="100"/>
    </row>
    <row r="11" spans="1:11" x14ac:dyDescent="0.25">
      <c r="A11" s="68">
        <v>6473</v>
      </c>
      <c r="B11" s="11" t="s">
        <v>218</v>
      </c>
      <c r="C11" s="110">
        <v>520000</v>
      </c>
      <c r="D11" s="11"/>
      <c r="E11" s="8"/>
      <c r="F11" s="11"/>
      <c r="G11" s="48"/>
      <c r="H11" s="11"/>
      <c r="I11" s="8"/>
      <c r="J11" s="11"/>
      <c r="K11" s="100"/>
    </row>
    <row r="12" spans="1:11" x14ac:dyDescent="0.25">
      <c r="A12" s="69">
        <v>6457</v>
      </c>
      <c r="B12" s="12" t="s">
        <v>219</v>
      </c>
      <c r="C12" s="112">
        <v>900000</v>
      </c>
      <c r="D12" s="11"/>
      <c r="E12" s="12"/>
      <c r="F12" s="12"/>
      <c r="G12" s="9"/>
      <c r="H12" s="12"/>
      <c r="I12" s="12"/>
      <c r="J12" s="12"/>
      <c r="K12" s="69"/>
    </row>
    <row r="13" spans="1:11" x14ac:dyDescent="0.25">
      <c r="A13" s="80" t="s">
        <v>123</v>
      </c>
      <c r="B13" s="8"/>
      <c r="C13" s="8"/>
      <c r="D13" s="58"/>
      <c r="E13" s="8"/>
      <c r="F13" s="8"/>
      <c r="G13" s="8"/>
      <c r="H13" s="8"/>
      <c r="I13" s="8"/>
      <c r="J13" s="101"/>
      <c r="K13" s="7"/>
    </row>
    <row r="14" spans="1:11" x14ac:dyDescent="0.25">
      <c r="A14" s="80" t="s">
        <v>124</v>
      </c>
      <c r="B14" s="8"/>
      <c r="C14" s="8"/>
      <c r="D14" s="11"/>
      <c r="E14" s="8"/>
      <c r="F14" s="8"/>
      <c r="G14" s="48"/>
      <c r="H14" s="8"/>
      <c r="I14" s="8"/>
      <c r="J14" s="8"/>
      <c r="K14" s="7"/>
    </row>
    <row r="15" spans="1:11" x14ac:dyDescent="0.25">
      <c r="A15" s="80" t="s">
        <v>125</v>
      </c>
      <c r="B15" s="81"/>
      <c r="C15" s="8"/>
      <c r="D15" s="11"/>
      <c r="E15" s="8"/>
      <c r="F15" s="8"/>
      <c r="G15" s="8"/>
      <c r="H15" s="8"/>
      <c r="I15" s="8"/>
      <c r="J15" s="8"/>
      <c r="K15" s="7"/>
    </row>
    <row r="16" spans="1:11" x14ac:dyDescent="0.25">
      <c r="A16" s="80" t="s">
        <v>126</v>
      </c>
      <c r="B16" s="81"/>
      <c r="C16" s="8"/>
      <c r="D16" s="11"/>
      <c r="E16" s="8"/>
      <c r="F16" s="8"/>
      <c r="G16" s="8"/>
      <c r="H16" s="8"/>
      <c r="I16" s="8"/>
      <c r="J16" s="8"/>
      <c r="K16" s="7"/>
    </row>
    <row r="17" spans="1:13" x14ac:dyDescent="0.25">
      <c r="A17" s="82" t="s">
        <v>127</v>
      </c>
      <c r="B17" s="83"/>
      <c r="C17" s="9"/>
      <c r="D17" s="12"/>
      <c r="E17" s="9"/>
      <c r="F17" s="9"/>
      <c r="G17" s="9"/>
      <c r="H17" s="9"/>
      <c r="I17" s="9"/>
      <c r="J17" s="9"/>
      <c r="K17" s="10"/>
    </row>
    <row r="20" spans="1:13" ht="20.25" x14ac:dyDescent="0.3">
      <c r="A20" s="154" t="s">
        <v>174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55"/>
    </row>
    <row r="21" spans="1:13" ht="20.25" x14ac:dyDescent="0.3">
      <c r="A21" s="156" t="s">
        <v>175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57"/>
    </row>
    <row r="22" spans="1:13" ht="20.25" x14ac:dyDescent="0.3">
      <c r="A22" s="156" t="s">
        <v>176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57"/>
    </row>
    <row r="23" spans="1:13" ht="20.25" x14ac:dyDescent="0.3">
      <c r="A23" s="156" t="s">
        <v>177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57"/>
    </row>
    <row r="24" spans="1:13" ht="20.25" x14ac:dyDescent="0.3">
      <c r="A24" s="156" t="s">
        <v>178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57"/>
    </row>
    <row r="25" spans="1:13" ht="20.25" x14ac:dyDescent="0.3">
      <c r="A25" s="156" t="s">
        <v>179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57"/>
    </row>
    <row r="26" spans="1:13" ht="20.25" x14ac:dyDescent="0.3">
      <c r="A26" s="156" t="s">
        <v>180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57"/>
    </row>
    <row r="27" spans="1:13" ht="20.25" x14ac:dyDescent="0.3">
      <c r="A27" s="156" t="s">
        <v>181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57"/>
    </row>
    <row r="28" spans="1:13" ht="20.25" x14ac:dyDescent="0.3">
      <c r="A28" s="158" t="s">
        <v>182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9"/>
    </row>
  </sheetData>
  <mergeCells count="1">
    <mergeCell ref="D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70" zoomScaleNormal="70" workbookViewId="0"/>
  </sheetViews>
  <sheetFormatPr baseColWidth="10" defaultRowHeight="15" x14ac:dyDescent="0.25"/>
  <cols>
    <col min="2" max="2" width="17.85546875" customWidth="1"/>
    <col min="3" max="3" width="14.5703125" bestFit="1" customWidth="1"/>
    <col min="4" max="4" width="9.5703125" customWidth="1"/>
    <col min="7" max="9" width="12.85546875" customWidth="1"/>
    <col min="10" max="10" width="13" customWidth="1"/>
    <col min="11" max="11" width="11.5703125" customWidth="1"/>
    <col min="12" max="13" width="12.28515625" customWidth="1"/>
    <col min="14" max="14" width="18.28515625" customWidth="1"/>
  </cols>
  <sheetData>
    <row r="1" spans="1:17" ht="28.5" x14ac:dyDescent="0.45">
      <c r="G1" s="73" t="s">
        <v>108</v>
      </c>
    </row>
    <row r="3" spans="1:17" ht="15.75" thickBot="1" x14ac:dyDescent="0.3"/>
    <row r="4" spans="1:17" ht="64.5" customHeight="1" thickBot="1" x14ac:dyDescent="0.3">
      <c r="A4" s="74" t="s">
        <v>63</v>
      </c>
      <c r="B4" s="51" t="s">
        <v>64</v>
      </c>
      <c r="C4" s="50" t="s">
        <v>109</v>
      </c>
      <c r="D4" s="51" t="s">
        <v>110</v>
      </c>
      <c r="E4" s="50" t="s">
        <v>111</v>
      </c>
      <c r="F4" s="51" t="s">
        <v>112</v>
      </c>
      <c r="G4" s="50" t="s">
        <v>113</v>
      </c>
      <c r="H4" s="51" t="s">
        <v>114</v>
      </c>
      <c r="I4" s="50" t="s">
        <v>115</v>
      </c>
      <c r="J4" s="51" t="s">
        <v>116</v>
      </c>
      <c r="K4" s="50" t="s">
        <v>117</v>
      </c>
      <c r="L4" s="51" t="s">
        <v>118</v>
      </c>
      <c r="M4" s="50" t="s">
        <v>119</v>
      </c>
      <c r="N4" s="34" t="s">
        <v>120</v>
      </c>
    </row>
    <row r="5" spans="1:17" ht="15.75" x14ac:dyDescent="0.25">
      <c r="A5" s="191">
        <v>5412</v>
      </c>
      <c r="B5" s="192" t="s">
        <v>242</v>
      </c>
      <c r="C5" s="193">
        <v>1000000</v>
      </c>
      <c r="D5" s="194">
        <v>12</v>
      </c>
      <c r="E5" s="195"/>
      <c r="F5" s="194">
        <v>4</v>
      </c>
      <c r="G5" s="196"/>
      <c r="H5" s="197"/>
      <c r="I5" s="198">
        <v>41096</v>
      </c>
      <c r="J5" s="199">
        <v>41100</v>
      </c>
      <c r="K5" s="75"/>
      <c r="L5" s="77"/>
      <c r="M5" s="76"/>
      <c r="N5" s="16"/>
    </row>
    <row r="6" spans="1:17" ht="15.75" x14ac:dyDescent="0.25">
      <c r="A6" s="200">
        <v>6563</v>
      </c>
      <c r="B6" s="201" t="s">
        <v>251</v>
      </c>
      <c r="C6" s="202">
        <v>2200000</v>
      </c>
      <c r="D6" s="203">
        <v>24</v>
      </c>
      <c r="E6" s="204"/>
      <c r="F6" s="203">
        <v>3</v>
      </c>
      <c r="G6" s="205"/>
      <c r="H6" s="206"/>
      <c r="I6" s="207">
        <v>41097</v>
      </c>
      <c r="J6" s="208">
        <v>41097</v>
      </c>
      <c r="K6" s="8"/>
      <c r="L6" s="49"/>
      <c r="M6" s="78"/>
      <c r="N6" s="17"/>
    </row>
    <row r="7" spans="1:17" ht="15.75" x14ac:dyDescent="0.25">
      <c r="A7" s="200">
        <v>2121</v>
      </c>
      <c r="B7" s="201" t="s">
        <v>252</v>
      </c>
      <c r="C7" s="202">
        <v>3500000</v>
      </c>
      <c r="D7" s="203">
        <v>48</v>
      </c>
      <c r="E7" s="204"/>
      <c r="F7" s="203">
        <v>6</v>
      </c>
      <c r="G7" s="205"/>
      <c r="H7" s="206"/>
      <c r="I7" s="207">
        <v>41098</v>
      </c>
      <c r="J7" s="208">
        <v>41105</v>
      </c>
      <c r="K7" s="8"/>
      <c r="L7" s="49"/>
      <c r="M7" s="78"/>
      <c r="N7" s="17"/>
    </row>
    <row r="8" spans="1:17" ht="15.75" x14ac:dyDescent="0.25">
      <c r="A8" s="200">
        <v>5352</v>
      </c>
      <c r="B8" s="201" t="s">
        <v>121</v>
      </c>
      <c r="C8" s="209">
        <v>5000000</v>
      </c>
      <c r="D8" s="203">
        <v>48</v>
      </c>
      <c r="E8" s="204"/>
      <c r="F8" s="203">
        <v>7</v>
      </c>
      <c r="G8" s="205"/>
      <c r="H8" s="206"/>
      <c r="I8" s="207">
        <v>41105</v>
      </c>
      <c r="J8" s="208">
        <v>41105</v>
      </c>
      <c r="K8" s="8"/>
      <c r="L8" s="49"/>
      <c r="M8" s="78"/>
      <c r="N8" s="17"/>
    </row>
    <row r="9" spans="1:17" ht="15.75" x14ac:dyDescent="0.25">
      <c r="A9" s="200">
        <v>2112</v>
      </c>
      <c r="B9" s="201" t="s">
        <v>253</v>
      </c>
      <c r="C9" s="209">
        <v>1800000</v>
      </c>
      <c r="D9" s="203">
        <v>18</v>
      </c>
      <c r="E9" s="204"/>
      <c r="F9" s="203">
        <v>2</v>
      </c>
      <c r="G9" s="205"/>
      <c r="H9" s="206"/>
      <c r="I9" s="207">
        <v>41108</v>
      </c>
      <c r="J9" s="208">
        <v>41133</v>
      </c>
      <c r="K9" s="48"/>
      <c r="L9" s="49"/>
      <c r="M9" s="78"/>
      <c r="N9" s="17"/>
    </row>
    <row r="10" spans="1:17" ht="15.75" x14ac:dyDescent="0.25">
      <c r="A10" s="200">
        <v>1245</v>
      </c>
      <c r="B10" s="201" t="s">
        <v>239</v>
      </c>
      <c r="C10" s="209">
        <v>800000</v>
      </c>
      <c r="D10" s="203">
        <v>12</v>
      </c>
      <c r="E10" s="210"/>
      <c r="F10" s="203">
        <v>5</v>
      </c>
      <c r="G10" s="205"/>
      <c r="H10" s="211"/>
      <c r="I10" s="207">
        <v>41110</v>
      </c>
      <c r="J10" s="208">
        <v>41112</v>
      </c>
      <c r="K10" s="48"/>
      <c r="L10" s="79"/>
      <c r="M10" s="22"/>
      <c r="N10" s="17"/>
    </row>
    <row r="11" spans="1:17" ht="15.75" x14ac:dyDescent="0.25">
      <c r="A11" s="200">
        <v>7562</v>
      </c>
      <c r="B11" s="201" t="s">
        <v>254</v>
      </c>
      <c r="C11" s="209">
        <v>1600000</v>
      </c>
      <c r="D11" s="203">
        <v>18</v>
      </c>
      <c r="E11" s="204"/>
      <c r="F11" s="203">
        <v>1</v>
      </c>
      <c r="G11" s="205"/>
      <c r="H11" s="206"/>
      <c r="I11" s="207">
        <v>41112</v>
      </c>
      <c r="J11" s="208">
        <v>41112</v>
      </c>
      <c r="K11" s="48"/>
      <c r="L11" s="49"/>
      <c r="M11" s="78"/>
      <c r="N11" s="17"/>
    </row>
    <row r="12" spans="1:17" ht="15.75" x14ac:dyDescent="0.25">
      <c r="A12" s="200">
        <v>9412</v>
      </c>
      <c r="B12" s="201" t="s">
        <v>255</v>
      </c>
      <c r="C12" s="209">
        <v>3000000</v>
      </c>
      <c r="D12" s="203">
        <v>24</v>
      </c>
      <c r="E12" s="204"/>
      <c r="F12" s="203">
        <v>3</v>
      </c>
      <c r="G12" s="205"/>
      <c r="H12" s="206"/>
      <c r="I12" s="207">
        <v>41113</v>
      </c>
      <c r="J12" s="208">
        <v>41118</v>
      </c>
      <c r="K12" s="48"/>
      <c r="L12" s="49"/>
      <c r="M12" s="78"/>
      <c r="N12" s="17"/>
    </row>
    <row r="13" spans="1:17" ht="15.75" x14ac:dyDescent="0.25">
      <c r="A13" s="200">
        <v>4535</v>
      </c>
      <c r="B13" s="201" t="s">
        <v>256</v>
      </c>
      <c r="C13" s="209">
        <v>900000</v>
      </c>
      <c r="D13" s="203">
        <v>12</v>
      </c>
      <c r="E13" s="210"/>
      <c r="F13" s="203">
        <v>8</v>
      </c>
      <c r="G13" s="205"/>
      <c r="H13" s="211"/>
      <c r="I13" s="207">
        <v>41115</v>
      </c>
      <c r="J13" s="208">
        <v>41117</v>
      </c>
      <c r="K13" s="48"/>
      <c r="L13" s="79"/>
      <c r="M13" s="22"/>
      <c r="N13" s="17"/>
    </row>
    <row r="14" spans="1:17" ht="16.5" thickBot="1" x14ac:dyDescent="0.3">
      <c r="A14" s="212">
        <v>3556</v>
      </c>
      <c r="B14" s="213" t="s">
        <v>257</v>
      </c>
      <c r="C14" s="214">
        <v>500000</v>
      </c>
      <c r="D14" s="215">
        <v>12</v>
      </c>
      <c r="E14" s="216"/>
      <c r="F14" s="215">
        <v>6</v>
      </c>
      <c r="G14" s="217"/>
      <c r="H14" s="218"/>
      <c r="I14" s="219">
        <v>41118</v>
      </c>
      <c r="J14" s="220">
        <v>41125</v>
      </c>
      <c r="K14" s="106"/>
      <c r="L14" s="105"/>
      <c r="M14" s="104"/>
      <c r="N14" s="103"/>
    </row>
    <row r="15" spans="1:17" ht="15.75" thickTop="1" x14ac:dyDescent="0.25"/>
    <row r="16" spans="1:17" ht="15.75" x14ac:dyDescent="0.25">
      <c r="A16" s="161" t="s">
        <v>183</v>
      </c>
      <c r="B16" s="145"/>
      <c r="C16" s="145"/>
      <c r="D16" s="145"/>
      <c r="E16" s="136"/>
      <c r="F16" s="136"/>
      <c r="G16" s="136"/>
      <c r="H16" s="136"/>
      <c r="I16" s="136"/>
      <c r="J16" s="136"/>
      <c r="K16" s="136"/>
      <c r="L16" s="136"/>
      <c r="M16" s="136"/>
      <c r="N16" s="137"/>
      <c r="O16" s="97"/>
      <c r="P16" s="97"/>
      <c r="Q16" s="97"/>
    </row>
    <row r="17" spans="1:17" ht="15.75" x14ac:dyDescent="0.25">
      <c r="A17" s="162" t="s">
        <v>184</v>
      </c>
      <c r="B17" s="147"/>
      <c r="C17" s="147"/>
      <c r="D17" s="147"/>
      <c r="E17" s="139"/>
      <c r="F17" s="139"/>
      <c r="G17" s="139"/>
      <c r="H17" s="139"/>
      <c r="I17" s="139"/>
      <c r="J17" s="139"/>
      <c r="K17" s="139"/>
      <c r="L17" s="139"/>
      <c r="M17" s="139"/>
      <c r="N17" s="140"/>
      <c r="O17" s="97"/>
      <c r="P17" s="97"/>
      <c r="Q17" s="97"/>
    </row>
    <row r="18" spans="1:17" ht="15.75" x14ac:dyDescent="0.25">
      <c r="A18" s="162"/>
      <c r="B18" s="163" t="s">
        <v>185</v>
      </c>
      <c r="C18" s="147"/>
      <c r="D18" s="147"/>
      <c r="E18" s="147"/>
      <c r="F18" s="139"/>
      <c r="G18" s="139"/>
      <c r="H18" s="139"/>
      <c r="I18" s="139"/>
      <c r="J18" s="139"/>
      <c r="K18" s="139"/>
      <c r="L18" s="139"/>
      <c r="M18" s="139"/>
      <c r="N18" s="140"/>
      <c r="O18" s="97"/>
      <c r="P18" s="97"/>
      <c r="Q18" s="97"/>
    </row>
    <row r="19" spans="1:17" ht="15.75" x14ac:dyDescent="0.25">
      <c r="A19" s="162" t="s">
        <v>186</v>
      </c>
      <c r="B19" s="147"/>
      <c r="C19" s="147"/>
      <c r="D19" s="147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97"/>
      <c r="P19" s="97"/>
      <c r="Q19" s="97"/>
    </row>
    <row r="20" spans="1:17" ht="15.75" x14ac:dyDescent="0.25">
      <c r="A20" s="162" t="s">
        <v>187</v>
      </c>
      <c r="B20" s="147"/>
      <c r="C20" s="147"/>
      <c r="D20" s="147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97"/>
      <c r="P20" s="97"/>
      <c r="Q20" s="97"/>
    </row>
    <row r="21" spans="1:17" ht="15.75" x14ac:dyDescent="0.25">
      <c r="A21" s="162" t="s">
        <v>188</v>
      </c>
      <c r="B21" s="147"/>
      <c r="C21" s="147"/>
      <c r="D21" s="147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97"/>
      <c r="P21" s="97"/>
      <c r="Q21" s="97"/>
    </row>
    <row r="22" spans="1:17" ht="15.75" x14ac:dyDescent="0.25">
      <c r="A22" s="162" t="s">
        <v>189</v>
      </c>
      <c r="B22" s="147"/>
      <c r="C22" s="147"/>
      <c r="D22" s="147"/>
      <c r="E22" s="139"/>
      <c r="F22" s="139"/>
      <c r="G22" s="139"/>
      <c r="H22" s="139"/>
      <c r="I22" s="139"/>
      <c r="J22" s="139"/>
      <c r="K22" s="139"/>
      <c r="L22" s="139"/>
      <c r="M22" s="139"/>
      <c r="N22" s="140"/>
      <c r="O22" s="97"/>
      <c r="P22" s="97"/>
      <c r="Q22" s="97"/>
    </row>
    <row r="23" spans="1:17" ht="15.75" x14ac:dyDescent="0.25">
      <c r="A23" s="162" t="s">
        <v>190</v>
      </c>
      <c r="B23" s="147"/>
      <c r="C23" s="147"/>
      <c r="D23" s="147"/>
      <c r="E23" s="139"/>
      <c r="F23" s="139"/>
      <c r="G23" s="139"/>
      <c r="H23" s="139"/>
      <c r="I23" s="139"/>
      <c r="J23" s="139"/>
      <c r="K23" s="139"/>
      <c r="L23" s="139"/>
      <c r="M23" s="139"/>
      <c r="N23" s="140"/>
      <c r="O23" s="97"/>
      <c r="P23" s="97"/>
      <c r="Q23" s="97"/>
    </row>
    <row r="24" spans="1:17" ht="15.75" x14ac:dyDescent="0.25">
      <c r="A24" s="162"/>
      <c r="B24" s="163" t="s">
        <v>191</v>
      </c>
      <c r="C24" s="147"/>
      <c r="D24" s="147"/>
      <c r="E24" s="147"/>
      <c r="F24" s="139"/>
      <c r="G24" s="139"/>
      <c r="H24" s="139"/>
      <c r="I24" s="139"/>
      <c r="J24" s="139"/>
      <c r="K24" s="139"/>
      <c r="L24" s="139"/>
      <c r="M24" s="139"/>
      <c r="N24" s="140"/>
      <c r="O24" s="97"/>
      <c r="P24" s="97"/>
      <c r="Q24" s="97"/>
    </row>
    <row r="25" spans="1:17" ht="15.75" x14ac:dyDescent="0.25">
      <c r="A25" s="162"/>
      <c r="B25" s="163" t="s">
        <v>192</v>
      </c>
      <c r="C25" s="147"/>
      <c r="D25" s="147"/>
      <c r="E25" s="147"/>
      <c r="F25" s="139"/>
      <c r="G25" s="139"/>
      <c r="H25" s="139"/>
      <c r="I25" s="139"/>
      <c r="J25" s="139"/>
      <c r="K25" s="139"/>
      <c r="L25" s="139"/>
      <c r="M25" s="139"/>
      <c r="N25" s="140"/>
      <c r="O25" s="97"/>
      <c r="P25" s="97"/>
      <c r="Q25" s="97"/>
    </row>
    <row r="26" spans="1:17" ht="15.75" x14ac:dyDescent="0.25">
      <c r="A26" s="162" t="s">
        <v>193</v>
      </c>
      <c r="B26" s="147"/>
      <c r="C26" s="147"/>
      <c r="D26" s="147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97"/>
      <c r="P26" s="97"/>
      <c r="Q26" s="97"/>
    </row>
    <row r="27" spans="1:17" ht="15.75" x14ac:dyDescent="0.25">
      <c r="A27" s="164" t="s">
        <v>194</v>
      </c>
      <c r="B27" s="149"/>
      <c r="C27" s="149"/>
      <c r="D27" s="149"/>
      <c r="E27" s="142"/>
      <c r="F27" s="142"/>
      <c r="G27" s="142"/>
      <c r="H27" s="142"/>
      <c r="I27" s="142"/>
      <c r="J27" s="142"/>
      <c r="K27" s="142"/>
      <c r="L27" s="142"/>
      <c r="M27" s="142"/>
      <c r="N27" s="143"/>
      <c r="O27" s="97"/>
      <c r="P27" s="97"/>
      <c r="Q27" s="9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sqref="A1:O1"/>
    </sheetView>
  </sheetViews>
  <sheetFormatPr baseColWidth="10" defaultRowHeight="15" x14ac:dyDescent="0.25"/>
  <cols>
    <col min="1" max="1" width="21.42578125" customWidth="1"/>
    <col min="2" max="2" width="14.28515625" customWidth="1"/>
    <col min="3" max="3" width="14.7109375" customWidth="1"/>
    <col min="4" max="4" width="13.28515625" customWidth="1"/>
    <col min="5" max="5" width="12.28515625" customWidth="1"/>
    <col min="6" max="6" width="13" customWidth="1"/>
    <col min="7" max="7" width="12.28515625" customWidth="1"/>
    <col min="8" max="8" width="9.42578125" customWidth="1"/>
    <col min="9" max="9" width="12.140625" customWidth="1"/>
    <col min="10" max="10" width="13.140625" customWidth="1"/>
    <col min="11" max="11" width="11.42578125" customWidth="1"/>
    <col min="12" max="12" width="12" customWidth="1"/>
    <col min="13" max="13" width="14" customWidth="1"/>
    <col min="14" max="14" width="10.5703125" customWidth="1"/>
    <col min="15" max="15" width="10.28515625" customWidth="1"/>
  </cols>
  <sheetData>
    <row r="1" spans="1:15" ht="31.5" x14ac:dyDescent="0.5">
      <c r="A1" s="173" t="s">
        <v>249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51" customHeight="1" x14ac:dyDescent="0.25">
      <c r="A2" s="165" t="s">
        <v>73</v>
      </c>
      <c r="B2" s="166" t="s">
        <v>74</v>
      </c>
      <c r="C2" s="166" t="s">
        <v>75</v>
      </c>
      <c r="D2" s="166" t="s">
        <v>76</v>
      </c>
      <c r="E2" s="166" t="s">
        <v>77</v>
      </c>
      <c r="F2" s="166" t="s">
        <v>78</v>
      </c>
      <c r="G2" s="166" t="s">
        <v>79</v>
      </c>
      <c r="H2" s="166" t="s">
        <v>80</v>
      </c>
      <c r="I2" s="166" t="s">
        <v>81</v>
      </c>
      <c r="J2" s="166" t="s">
        <v>82</v>
      </c>
      <c r="K2" s="167" t="s">
        <v>83</v>
      </c>
      <c r="L2" s="166" t="s">
        <v>84</v>
      </c>
      <c r="M2" s="166" t="s">
        <v>85</v>
      </c>
      <c r="N2" s="166" t="s">
        <v>86</v>
      </c>
      <c r="O2" s="166" t="s">
        <v>259</v>
      </c>
    </row>
    <row r="3" spans="1:15" x14ac:dyDescent="0.25">
      <c r="A3" s="168" t="s">
        <v>255</v>
      </c>
      <c r="B3" s="169">
        <v>2</v>
      </c>
      <c r="C3" s="167" t="s">
        <v>87</v>
      </c>
      <c r="D3" s="167" t="s">
        <v>88</v>
      </c>
      <c r="E3" s="170">
        <v>41056</v>
      </c>
      <c r="F3" s="171"/>
      <c r="G3" s="167"/>
      <c r="H3" s="169"/>
      <c r="I3" s="170">
        <v>41066</v>
      </c>
      <c r="J3" s="172"/>
      <c r="K3" s="167"/>
      <c r="L3" s="167"/>
      <c r="M3" s="167"/>
      <c r="N3" s="167"/>
      <c r="O3" s="167"/>
    </row>
    <row r="4" spans="1:15" x14ac:dyDescent="0.25">
      <c r="A4" s="168" t="s">
        <v>240</v>
      </c>
      <c r="B4" s="169">
        <v>3</v>
      </c>
      <c r="C4" s="167" t="s">
        <v>89</v>
      </c>
      <c r="D4" s="167" t="s">
        <v>90</v>
      </c>
      <c r="E4" s="170">
        <v>41059</v>
      </c>
      <c r="F4" s="171"/>
      <c r="G4" s="167"/>
      <c r="H4" s="169"/>
      <c r="I4" s="170">
        <v>41066</v>
      </c>
      <c r="J4" s="172"/>
      <c r="K4" s="167"/>
      <c r="L4" s="167"/>
      <c r="M4" s="167"/>
      <c r="N4" s="167"/>
      <c r="O4" s="167"/>
    </row>
    <row r="5" spans="1:15" x14ac:dyDescent="0.25">
      <c r="A5" s="168" t="s">
        <v>202</v>
      </c>
      <c r="B5" s="169">
        <v>4</v>
      </c>
      <c r="C5" s="167" t="s">
        <v>91</v>
      </c>
      <c r="D5" s="167" t="s">
        <v>92</v>
      </c>
      <c r="E5" s="170">
        <v>41062</v>
      </c>
      <c r="F5" s="171"/>
      <c r="G5" s="167"/>
      <c r="H5" s="169"/>
      <c r="I5" s="170">
        <v>41067</v>
      </c>
      <c r="J5" s="172"/>
      <c r="K5" s="167"/>
      <c r="L5" s="167"/>
      <c r="M5" s="167"/>
      <c r="N5" s="167"/>
      <c r="O5" s="167"/>
    </row>
    <row r="6" spans="1:15" x14ac:dyDescent="0.25">
      <c r="A6" s="168" t="s">
        <v>241</v>
      </c>
      <c r="B6" s="169">
        <v>4</v>
      </c>
      <c r="C6" s="167" t="s">
        <v>93</v>
      </c>
      <c r="D6" s="167" t="s">
        <v>94</v>
      </c>
      <c r="E6" s="170">
        <v>41063</v>
      </c>
      <c r="F6" s="171"/>
      <c r="G6" s="167"/>
      <c r="H6" s="169"/>
      <c r="I6" s="170">
        <v>41068</v>
      </c>
      <c r="J6" s="172"/>
      <c r="K6" s="167"/>
      <c r="L6" s="167"/>
      <c r="M6" s="167"/>
      <c r="N6" s="167"/>
      <c r="O6" s="167"/>
    </row>
    <row r="7" spans="1:15" x14ac:dyDescent="0.25">
      <c r="A7" s="168" t="s">
        <v>242</v>
      </c>
      <c r="B7" s="169">
        <v>6</v>
      </c>
      <c r="C7" s="167" t="s">
        <v>95</v>
      </c>
      <c r="D7" s="167" t="s">
        <v>96</v>
      </c>
      <c r="E7" s="170">
        <v>41064</v>
      </c>
      <c r="F7" s="171"/>
      <c r="G7" s="167"/>
      <c r="H7" s="169"/>
      <c r="I7" s="170">
        <v>41071</v>
      </c>
      <c r="J7" s="172"/>
      <c r="K7" s="167"/>
      <c r="L7" s="167"/>
      <c r="M7" s="167"/>
      <c r="N7" s="167"/>
      <c r="O7" s="167"/>
    </row>
    <row r="8" spans="1:15" x14ac:dyDescent="0.25">
      <c r="A8" s="168" t="s">
        <v>243</v>
      </c>
      <c r="B8" s="169">
        <v>5</v>
      </c>
      <c r="C8" s="167" t="s">
        <v>91</v>
      </c>
      <c r="D8" s="167" t="s">
        <v>97</v>
      </c>
      <c r="E8" s="170">
        <v>41065</v>
      </c>
      <c r="F8" s="171"/>
      <c r="G8" s="167"/>
      <c r="H8" s="169"/>
      <c r="I8" s="170">
        <v>41075</v>
      </c>
      <c r="J8" s="172"/>
      <c r="K8" s="167"/>
      <c r="L8" s="167"/>
      <c r="M8" s="167"/>
      <c r="N8" s="167"/>
      <c r="O8" s="167"/>
    </row>
    <row r="9" spans="1:15" x14ac:dyDescent="0.25">
      <c r="A9" s="168" t="s">
        <v>244</v>
      </c>
      <c r="B9" s="169">
        <v>3</v>
      </c>
      <c r="C9" s="167" t="s">
        <v>87</v>
      </c>
      <c r="D9" s="167" t="s">
        <v>98</v>
      </c>
      <c r="E9" s="170">
        <v>41066</v>
      </c>
      <c r="F9" s="171"/>
      <c r="G9" s="167"/>
      <c r="H9" s="169"/>
      <c r="I9" s="170">
        <v>41071</v>
      </c>
      <c r="J9" s="172"/>
      <c r="K9" s="167"/>
      <c r="L9" s="167"/>
      <c r="M9" s="167"/>
      <c r="N9" s="167"/>
      <c r="O9" s="167"/>
    </row>
    <row r="10" spans="1:15" x14ac:dyDescent="0.25">
      <c r="A10" s="168" t="s">
        <v>245</v>
      </c>
      <c r="B10" s="169">
        <v>4</v>
      </c>
      <c r="C10" s="167" t="s">
        <v>99</v>
      </c>
      <c r="D10" s="167" t="s">
        <v>90</v>
      </c>
      <c r="E10" s="170">
        <v>41067</v>
      </c>
      <c r="F10" s="171"/>
      <c r="G10" s="167"/>
      <c r="H10" s="169"/>
      <c r="I10" s="170">
        <v>41072</v>
      </c>
      <c r="J10" s="172"/>
      <c r="K10" s="167"/>
      <c r="L10" s="167"/>
      <c r="M10" s="167"/>
      <c r="N10" s="167"/>
      <c r="O10" s="167"/>
    </row>
    <row r="11" spans="1:15" x14ac:dyDescent="0.25">
      <c r="A11" s="168" t="s">
        <v>246</v>
      </c>
      <c r="B11" s="169">
        <v>5</v>
      </c>
      <c r="C11" s="167" t="s">
        <v>100</v>
      </c>
      <c r="D11" s="167" t="s">
        <v>92</v>
      </c>
      <c r="E11" s="170">
        <v>41068</v>
      </c>
      <c r="F11" s="171"/>
      <c r="G11" s="167"/>
      <c r="H11" s="169"/>
      <c r="I11" s="170">
        <v>41073</v>
      </c>
      <c r="J11" s="172"/>
      <c r="K11" s="167"/>
      <c r="L11" s="167"/>
      <c r="M11" s="167"/>
      <c r="N11" s="167"/>
      <c r="O11" s="167"/>
    </row>
    <row r="12" spans="1:15" x14ac:dyDescent="0.25">
      <c r="A12" s="168" t="s">
        <v>247</v>
      </c>
      <c r="B12" s="169">
        <v>5</v>
      </c>
      <c r="C12" s="167" t="s">
        <v>89</v>
      </c>
      <c r="D12" s="167" t="s">
        <v>96</v>
      </c>
      <c r="E12" s="170">
        <v>41069</v>
      </c>
      <c r="F12" s="171"/>
      <c r="G12" s="167"/>
      <c r="H12" s="169"/>
      <c r="I12" s="170">
        <v>41076</v>
      </c>
      <c r="J12" s="172"/>
      <c r="K12" s="167"/>
      <c r="L12" s="167"/>
      <c r="M12" s="167"/>
      <c r="N12" s="167"/>
      <c r="O12" s="167"/>
    </row>
    <row r="13" spans="1:15" x14ac:dyDescent="0.25">
      <c r="A13" s="168" t="s">
        <v>248</v>
      </c>
      <c r="B13" s="169">
        <v>2</v>
      </c>
      <c r="C13" s="167" t="s">
        <v>87</v>
      </c>
      <c r="D13" s="167" t="s">
        <v>101</v>
      </c>
      <c r="E13" s="170">
        <v>41070</v>
      </c>
      <c r="F13" s="171"/>
      <c r="G13" s="167"/>
      <c r="H13" s="169"/>
      <c r="I13" s="170">
        <v>41075</v>
      </c>
      <c r="J13" s="167"/>
      <c r="K13" s="167"/>
      <c r="L13" s="167"/>
      <c r="M13" s="167"/>
      <c r="N13" s="167"/>
      <c r="O13" s="167"/>
    </row>
    <row r="14" spans="1:15" x14ac:dyDescent="0.25">
      <c r="A14" s="184" t="s">
        <v>102</v>
      </c>
      <c r="B14" s="94"/>
      <c r="C14" s="94"/>
      <c r="D14" s="93"/>
      <c r="E14" s="72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5" x14ac:dyDescent="0.25">
      <c r="A15" s="185" t="s">
        <v>103</v>
      </c>
      <c r="B15" s="90"/>
      <c r="C15" s="90"/>
      <c r="D15" s="92"/>
      <c r="E15" s="72"/>
      <c r="G15" s="135" t="s">
        <v>161</v>
      </c>
      <c r="H15" s="176"/>
      <c r="I15" s="145"/>
      <c r="J15" s="177"/>
      <c r="K15" s="177"/>
      <c r="L15" s="177"/>
      <c r="M15" s="145"/>
      <c r="N15" s="145"/>
      <c r="O15" s="178"/>
    </row>
    <row r="16" spans="1:15" x14ac:dyDescent="0.25">
      <c r="A16" s="185" t="s">
        <v>104</v>
      </c>
      <c r="B16" s="90"/>
      <c r="C16" s="90"/>
      <c r="D16" s="92"/>
      <c r="E16" s="72"/>
      <c r="G16" s="138"/>
      <c r="H16" s="179" t="s">
        <v>162</v>
      </c>
      <c r="I16" s="147"/>
      <c r="J16" s="175"/>
      <c r="K16" s="175"/>
      <c r="L16" s="175"/>
      <c r="M16" s="147"/>
      <c r="N16" s="147"/>
      <c r="O16" s="180"/>
    </row>
    <row r="17" spans="1:15" x14ac:dyDescent="0.25">
      <c r="A17" s="185" t="s">
        <v>105</v>
      </c>
      <c r="B17" s="90"/>
      <c r="C17" s="90"/>
      <c r="D17" s="92"/>
      <c r="E17" s="72"/>
      <c r="G17" s="138" t="s">
        <v>165</v>
      </c>
      <c r="H17" s="147"/>
      <c r="I17" s="147"/>
      <c r="J17" s="175"/>
      <c r="K17" s="175"/>
      <c r="L17" s="175"/>
      <c r="M17" s="147"/>
      <c r="N17" s="147"/>
      <c r="O17" s="180"/>
    </row>
    <row r="18" spans="1:15" x14ac:dyDescent="0.25">
      <c r="A18" s="185" t="s">
        <v>106</v>
      </c>
      <c r="B18" s="90"/>
      <c r="C18" s="90"/>
      <c r="D18" s="92"/>
      <c r="E18" s="72"/>
      <c r="G18" s="138" t="s">
        <v>163</v>
      </c>
      <c r="H18" s="179"/>
      <c r="I18" s="147"/>
      <c r="J18" s="175"/>
      <c r="K18" s="175"/>
      <c r="L18" s="175"/>
      <c r="M18" s="147"/>
      <c r="N18" s="147"/>
      <c r="O18" s="180"/>
    </row>
    <row r="19" spans="1:15" x14ac:dyDescent="0.25">
      <c r="A19" s="186" t="s">
        <v>107</v>
      </c>
      <c r="B19" s="95"/>
      <c r="C19" s="95"/>
      <c r="D19" s="91"/>
      <c r="E19" s="72"/>
      <c r="G19" s="141"/>
      <c r="H19" s="181" t="s">
        <v>164</v>
      </c>
      <c r="I19" s="149"/>
      <c r="J19" s="182"/>
      <c r="K19" s="182"/>
      <c r="L19" s="182"/>
      <c r="M19" s="149"/>
      <c r="N19" s="149"/>
      <c r="O19" s="183"/>
    </row>
    <row r="21" spans="1:15" x14ac:dyDescent="0.25">
      <c r="A21" s="135" t="s">
        <v>166</v>
      </c>
      <c r="B21" s="145"/>
      <c r="C21" s="145"/>
      <c r="D21" s="145"/>
      <c r="E21" s="145"/>
      <c r="F21" s="145"/>
      <c r="G21" s="145"/>
      <c r="H21" s="145"/>
      <c r="I21" s="177"/>
      <c r="J21" s="177"/>
      <c r="K21" s="178"/>
      <c r="L21" s="71"/>
    </row>
    <row r="22" spans="1:15" x14ac:dyDescent="0.25">
      <c r="A22" s="138" t="s">
        <v>261</v>
      </c>
      <c r="B22" s="147"/>
      <c r="C22" s="147"/>
      <c r="D22" s="147"/>
      <c r="E22" s="147"/>
      <c r="F22" s="147"/>
      <c r="G22" s="147"/>
      <c r="H22" s="147"/>
      <c r="I22" s="175"/>
      <c r="J22" s="175"/>
      <c r="K22" s="180"/>
      <c r="L22" s="71"/>
    </row>
    <row r="23" spans="1:15" x14ac:dyDescent="0.25">
      <c r="A23" s="138" t="s">
        <v>169</v>
      </c>
      <c r="B23" s="147"/>
      <c r="C23" s="147"/>
      <c r="D23" s="147"/>
      <c r="E23" s="147"/>
      <c r="F23" s="147"/>
      <c r="G23" s="147"/>
      <c r="H23" s="147"/>
      <c r="I23" s="175"/>
      <c r="J23" s="175"/>
      <c r="K23" s="180"/>
      <c r="L23" s="71"/>
    </row>
    <row r="24" spans="1:15" x14ac:dyDescent="0.25">
      <c r="A24" s="138" t="s">
        <v>167</v>
      </c>
      <c r="B24" s="147"/>
      <c r="C24" s="147"/>
      <c r="D24" s="147"/>
      <c r="E24" s="147"/>
      <c r="F24" s="147"/>
      <c r="G24" s="147"/>
      <c r="H24" s="147"/>
      <c r="I24" s="175"/>
      <c r="J24" s="175"/>
      <c r="K24" s="180"/>
      <c r="L24" s="71"/>
    </row>
    <row r="25" spans="1:15" x14ac:dyDescent="0.25">
      <c r="A25" s="138" t="s">
        <v>258</v>
      </c>
      <c r="B25" s="147"/>
      <c r="C25" s="147"/>
      <c r="D25" s="147"/>
      <c r="E25" s="147"/>
      <c r="F25" s="147"/>
      <c r="G25" s="147"/>
      <c r="H25" s="147"/>
      <c r="I25" s="175"/>
      <c r="J25" s="175"/>
      <c r="K25" s="180"/>
      <c r="L25" s="71"/>
    </row>
    <row r="26" spans="1:15" x14ac:dyDescent="0.25">
      <c r="A26" s="138" t="s">
        <v>168</v>
      </c>
      <c r="B26" s="175"/>
      <c r="C26" s="175"/>
      <c r="D26" s="175"/>
      <c r="E26" s="175"/>
      <c r="F26" s="147"/>
      <c r="G26" s="147"/>
      <c r="H26" s="147"/>
      <c r="I26" s="175"/>
      <c r="J26" s="175"/>
      <c r="K26" s="180"/>
      <c r="L26" s="71"/>
    </row>
    <row r="27" spans="1:15" x14ac:dyDescent="0.25">
      <c r="A27" s="138" t="s">
        <v>262</v>
      </c>
      <c r="B27" s="175"/>
      <c r="C27" s="175"/>
      <c r="D27" s="175"/>
      <c r="E27" s="175"/>
      <c r="F27" s="147"/>
      <c r="G27" s="147"/>
      <c r="H27" s="147"/>
      <c r="I27" s="175"/>
      <c r="J27" s="175"/>
      <c r="K27" s="180"/>
      <c r="L27" s="71"/>
    </row>
    <row r="28" spans="1:15" x14ac:dyDescent="0.25">
      <c r="A28" s="141" t="s">
        <v>260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  <c r="L28" s="71"/>
    </row>
    <row r="29" spans="1:15" x14ac:dyDescent="0.2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5" x14ac:dyDescent="0.2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spans="1:15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15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</row>
    <row r="33" spans="2:12" x14ac:dyDescent="0.2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5" zoomScaleNormal="95" workbookViewId="0">
      <selection sqref="A1:A2"/>
    </sheetView>
  </sheetViews>
  <sheetFormatPr baseColWidth="10" defaultRowHeight="15" x14ac:dyDescent="0.25"/>
  <cols>
    <col min="3" max="3" width="10.7109375" customWidth="1"/>
    <col min="5" max="5" width="13.28515625" customWidth="1"/>
    <col min="6" max="6" width="15.42578125" customWidth="1"/>
    <col min="7" max="7" width="10.5703125" customWidth="1"/>
    <col min="11" max="11" width="13" customWidth="1"/>
  </cols>
  <sheetData>
    <row r="1" spans="1:11" ht="15" customHeight="1" x14ac:dyDescent="0.25">
      <c r="A1" s="132" t="s">
        <v>128</v>
      </c>
      <c r="B1" s="132" t="s">
        <v>129</v>
      </c>
      <c r="C1" s="132" t="s">
        <v>130</v>
      </c>
      <c r="D1" s="132" t="s">
        <v>263</v>
      </c>
      <c r="E1" s="132" t="s">
        <v>131</v>
      </c>
      <c r="F1" s="132" t="s">
        <v>132</v>
      </c>
      <c r="G1" s="132" t="s">
        <v>133</v>
      </c>
      <c r="H1" s="114" t="s">
        <v>134</v>
      </c>
      <c r="I1" s="114" t="s">
        <v>135</v>
      </c>
      <c r="J1" s="132" t="s">
        <v>136</v>
      </c>
      <c r="K1" s="132" t="s">
        <v>137</v>
      </c>
    </row>
    <row r="2" spans="1:11" x14ac:dyDescent="0.25">
      <c r="A2" s="132"/>
      <c r="B2" s="132"/>
      <c r="C2" s="132"/>
      <c r="D2" s="132"/>
      <c r="E2" s="132"/>
      <c r="F2" s="132"/>
      <c r="G2" s="132"/>
      <c r="H2" s="115">
        <v>0.16</v>
      </c>
      <c r="I2" s="116">
        <v>3.5000000000000003E-2</v>
      </c>
      <c r="J2" s="132"/>
      <c r="K2" s="132"/>
    </row>
    <row r="3" spans="1:11" x14ac:dyDescent="0.25">
      <c r="A3" s="67">
        <v>1252</v>
      </c>
      <c r="B3" s="58" t="s">
        <v>138</v>
      </c>
      <c r="C3" s="67">
        <v>15</v>
      </c>
      <c r="D3" s="107">
        <v>25000</v>
      </c>
      <c r="E3" s="108">
        <f>15*25000</f>
        <v>375000</v>
      </c>
      <c r="F3" s="96"/>
      <c r="G3" s="58"/>
      <c r="H3" s="58"/>
      <c r="I3" s="58"/>
      <c r="J3" s="58"/>
      <c r="K3" s="58"/>
    </row>
    <row r="4" spans="1:11" x14ac:dyDescent="0.25">
      <c r="A4" s="68">
        <v>1253</v>
      </c>
      <c r="B4" s="11" t="s">
        <v>139</v>
      </c>
      <c r="C4" s="68">
        <v>25</v>
      </c>
      <c r="D4" s="109">
        <v>30000</v>
      </c>
      <c r="E4" s="110">
        <f>25*30000</f>
        <v>750000</v>
      </c>
      <c r="F4" s="96"/>
      <c r="G4" s="11"/>
      <c r="H4" s="11"/>
      <c r="I4" s="11"/>
      <c r="J4" s="11"/>
      <c r="K4" s="11"/>
    </row>
    <row r="5" spans="1:11" x14ac:dyDescent="0.25">
      <c r="A5" s="68">
        <v>1254</v>
      </c>
      <c r="B5" s="11" t="s">
        <v>140</v>
      </c>
      <c r="C5" s="68">
        <v>30</v>
      </c>
      <c r="D5" s="109">
        <v>18000</v>
      </c>
      <c r="E5" s="110">
        <f>30*18000</f>
        <v>540000</v>
      </c>
      <c r="F5" s="96"/>
      <c r="G5" s="11"/>
      <c r="H5" s="11"/>
      <c r="I5" s="11"/>
      <c r="J5" s="11"/>
      <c r="K5" s="87"/>
    </row>
    <row r="6" spans="1:11" x14ac:dyDescent="0.25">
      <c r="A6" s="68">
        <v>1255</v>
      </c>
      <c r="B6" s="11" t="s">
        <v>141</v>
      </c>
      <c r="C6" s="68">
        <v>18</v>
      </c>
      <c r="D6" s="109">
        <v>40000</v>
      </c>
      <c r="E6" s="110">
        <f>18*40000</f>
        <v>720000</v>
      </c>
      <c r="F6" s="96"/>
      <c r="G6" s="11"/>
      <c r="H6" s="11"/>
      <c r="I6" s="11"/>
      <c r="J6" s="11"/>
      <c r="K6" s="11"/>
    </row>
    <row r="7" spans="1:11" x14ac:dyDescent="0.25">
      <c r="A7" s="68">
        <v>1256</v>
      </c>
      <c r="B7" s="11" t="s">
        <v>142</v>
      </c>
      <c r="C7" s="68">
        <v>22</v>
      </c>
      <c r="D7" s="109">
        <v>16000</v>
      </c>
      <c r="E7" s="110">
        <f>22*16000</f>
        <v>352000</v>
      </c>
      <c r="F7" s="96"/>
      <c r="G7" s="11"/>
      <c r="H7" s="11"/>
      <c r="I7" s="11"/>
      <c r="J7" s="11"/>
      <c r="K7" s="11"/>
    </row>
    <row r="8" spans="1:11" x14ac:dyDescent="0.25">
      <c r="A8" s="68">
        <v>1257</v>
      </c>
      <c r="B8" s="11" t="s">
        <v>143</v>
      </c>
      <c r="C8" s="68">
        <v>26</v>
      </c>
      <c r="D8" s="109">
        <v>18000</v>
      </c>
      <c r="E8" s="110">
        <f>26*18000</f>
        <v>468000</v>
      </c>
      <c r="F8" s="96"/>
      <c r="G8" s="11"/>
      <c r="H8" s="11"/>
      <c r="I8" s="11"/>
      <c r="J8" s="11"/>
      <c r="K8" s="11"/>
    </row>
    <row r="9" spans="1:11" x14ac:dyDescent="0.25">
      <c r="A9" s="68">
        <v>1258</v>
      </c>
      <c r="B9" s="11" t="s">
        <v>144</v>
      </c>
      <c r="C9" s="68">
        <v>32</v>
      </c>
      <c r="D9" s="109">
        <v>23000</v>
      </c>
      <c r="E9" s="110">
        <f>32*23000</f>
        <v>736000</v>
      </c>
      <c r="F9" s="96"/>
      <c r="G9" s="11"/>
      <c r="H9" s="11"/>
      <c r="I9" s="11"/>
      <c r="J9" s="11"/>
      <c r="K9" s="11"/>
    </row>
    <row r="10" spans="1:11" x14ac:dyDescent="0.25">
      <c r="A10" s="68">
        <v>1259</v>
      </c>
      <c r="B10" s="11" t="s">
        <v>145</v>
      </c>
      <c r="C10" s="68">
        <v>35</v>
      </c>
      <c r="D10" s="109">
        <v>36000</v>
      </c>
      <c r="E10" s="110">
        <f>35*36000</f>
        <v>1260000</v>
      </c>
      <c r="F10" s="96"/>
      <c r="G10" s="11"/>
      <c r="H10" s="11"/>
      <c r="I10" s="11"/>
      <c r="J10" s="11"/>
      <c r="K10" s="11"/>
    </row>
    <row r="11" spans="1:11" x14ac:dyDescent="0.25">
      <c r="A11" s="68">
        <v>1260</v>
      </c>
      <c r="B11" s="11" t="s">
        <v>146</v>
      </c>
      <c r="C11" s="68">
        <v>24</v>
      </c>
      <c r="D11" s="109">
        <v>19000</v>
      </c>
      <c r="E11" s="110">
        <f>24*19000</f>
        <v>456000</v>
      </c>
      <c r="F11" s="96"/>
      <c r="G11" s="11"/>
      <c r="H11" s="11"/>
      <c r="I11" s="11"/>
      <c r="J11" s="11"/>
      <c r="K11" s="11"/>
    </row>
    <row r="12" spans="1:11" x14ac:dyDescent="0.25">
      <c r="A12" s="69">
        <v>1261</v>
      </c>
      <c r="B12" s="12" t="s">
        <v>147</v>
      </c>
      <c r="C12" s="69">
        <v>23</v>
      </c>
      <c r="D12" s="111">
        <v>25900</v>
      </c>
      <c r="E12" s="112">
        <f>23*25900</f>
        <v>595700</v>
      </c>
      <c r="F12" s="98"/>
      <c r="G12" s="12"/>
      <c r="H12" s="12"/>
      <c r="I12" s="12"/>
      <c r="J12" s="12"/>
      <c r="K12" s="12"/>
    </row>
    <row r="13" spans="1:11" x14ac:dyDescent="0.25">
      <c r="A13" s="113" t="s">
        <v>148</v>
      </c>
      <c r="B13" s="88"/>
      <c r="C13" s="88"/>
      <c r="D13" s="88"/>
      <c r="E13" s="89"/>
      <c r="F13" s="117"/>
    </row>
    <row r="14" spans="1:11" x14ac:dyDescent="0.25">
      <c r="A14" s="80" t="s">
        <v>149</v>
      </c>
      <c r="B14" s="8"/>
      <c r="C14" s="8"/>
      <c r="D14" s="8"/>
      <c r="E14" s="7"/>
      <c r="F14" s="117"/>
    </row>
    <row r="15" spans="1:11" x14ac:dyDescent="0.25">
      <c r="A15" s="80" t="s">
        <v>150</v>
      </c>
      <c r="B15" s="8"/>
      <c r="C15" s="8"/>
      <c r="D15" s="8"/>
      <c r="E15" s="7"/>
      <c r="F15" s="117"/>
    </row>
    <row r="16" spans="1:11" x14ac:dyDescent="0.25">
      <c r="A16" s="80" t="s">
        <v>151</v>
      </c>
      <c r="B16" s="8"/>
      <c r="C16" s="8"/>
      <c r="D16" s="8"/>
      <c r="E16" s="7"/>
      <c r="F16" s="117"/>
    </row>
    <row r="17" spans="1:10" x14ac:dyDescent="0.25">
      <c r="A17" s="80" t="s">
        <v>152</v>
      </c>
      <c r="B17" s="8"/>
      <c r="C17" s="8"/>
      <c r="D17" s="8"/>
      <c r="E17" s="7"/>
      <c r="F17" s="117"/>
    </row>
    <row r="18" spans="1:10" x14ac:dyDescent="0.25">
      <c r="A18" s="80" t="s">
        <v>153</v>
      </c>
      <c r="B18" s="8"/>
      <c r="C18" s="8"/>
      <c r="D18" s="8"/>
      <c r="E18" s="7"/>
      <c r="F18" s="117"/>
    </row>
    <row r="19" spans="1:10" x14ac:dyDescent="0.25">
      <c r="A19" s="82" t="s">
        <v>154</v>
      </c>
      <c r="B19" s="9"/>
      <c r="C19" s="9"/>
      <c r="D19" s="9"/>
      <c r="E19" s="10"/>
      <c r="F19" s="117"/>
    </row>
    <row r="21" spans="1:10" x14ac:dyDescent="0.25">
      <c r="A21" s="187" t="s">
        <v>155</v>
      </c>
      <c r="B21" s="145"/>
      <c r="C21" s="145"/>
      <c r="D21" s="145"/>
      <c r="E21" s="145"/>
      <c r="F21" s="145"/>
      <c r="G21" s="145"/>
      <c r="H21" s="145"/>
      <c r="I21" s="145"/>
      <c r="J21" s="155"/>
    </row>
    <row r="22" spans="1:10" x14ac:dyDescent="0.25">
      <c r="A22" s="188" t="s">
        <v>264</v>
      </c>
      <c r="B22" s="147"/>
      <c r="C22" s="147"/>
      <c r="D22" s="147"/>
      <c r="E22" s="147"/>
      <c r="F22" s="147"/>
      <c r="G22" s="147"/>
      <c r="H22" s="147"/>
      <c r="I22" s="147"/>
      <c r="J22" s="157"/>
    </row>
    <row r="23" spans="1:10" x14ac:dyDescent="0.25">
      <c r="A23" s="189" t="s">
        <v>157</v>
      </c>
      <c r="B23" s="147"/>
      <c r="C23" s="147"/>
      <c r="D23" s="147"/>
      <c r="E23" s="147"/>
      <c r="F23" s="147"/>
      <c r="G23" s="147"/>
      <c r="H23" s="147"/>
      <c r="I23" s="147"/>
      <c r="J23" s="157"/>
    </row>
    <row r="24" spans="1:10" x14ac:dyDescent="0.25">
      <c r="A24" s="189" t="s">
        <v>158</v>
      </c>
      <c r="B24" s="147" t="s">
        <v>156</v>
      </c>
      <c r="C24" s="147"/>
      <c r="D24" s="147"/>
      <c r="E24" s="147"/>
      <c r="F24" s="147"/>
      <c r="G24" s="147"/>
      <c r="H24" s="147"/>
      <c r="I24" s="147"/>
      <c r="J24" s="157"/>
    </row>
    <row r="25" spans="1:10" x14ac:dyDescent="0.25">
      <c r="A25" s="189" t="s">
        <v>159</v>
      </c>
      <c r="B25" s="147"/>
      <c r="C25" s="147"/>
      <c r="D25" s="147"/>
      <c r="E25" s="147"/>
      <c r="F25" s="147"/>
      <c r="G25" s="147"/>
      <c r="H25" s="147"/>
      <c r="I25" s="147"/>
      <c r="J25" s="157"/>
    </row>
    <row r="26" spans="1:10" x14ac:dyDescent="0.25">
      <c r="A26" s="190"/>
      <c r="B26" s="149" t="s">
        <v>160</v>
      </c>
      <c r="C26" s="149"/>
      <c r="D26" s="149"/>
      <c r="E26" s="149"/>
      <c r="F26" s="149"/>
      <c r="G26" s="149"/>
      <c r="H26" s="149"/>
      <c r="I26" s="149"/>
      <c r="J26" s="159"/>
    </row>
  </sheetData>
  <mergeCells count="9">
    <mergeCell ref="G1:G2"/>
    <mergeCell ref="J1:J2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matriculas</vt:lpstr>
      <vt:lpstr>ips</vt:lpstr>
      <vt:lpstr>cooperativa</vt:lpstr>
      <vt:lpstr>cootrafa</vt:lpstr>
      <vt:lpstr>excursiones</vt:lpstr>
      <vt:lpstr>almacen mirador</vt:lpstr>
    </vt:vector>
  </TitlesOfParts>
  <Company>Hunterbt.com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Docente</cp:lastModifiedBy>
  <dcterms:created xsi:type="dcterms:W3CDTF">2010-05-14T17:54:04Z</dcterms:created>
  <dcterms:modified xsi:type="dcterms:W3CDTF">2014-08-29T21:59:58Z</dcterms:modified>
</cp:coreProperties>
</file>